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460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V8" i="2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O9"/>
  <c r="AO10"/>
  <c r="AO11"/>
  <c r="AO12"/>
  <c r="AO13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<sst xmlns="http://schemas.openxmlformats.org/spreadsheetml/2006/main" count="215" uniqueCount="161">
  <si>
    <t>108° 50' 19.1"</t>
    <phoneticPr fontId="18" type="noConversion"/>
  </si>
  <si>
    <t>1143 ± 10 m</t>
    <phoneticPr fontId="18" type="noConversion"/>
  </si>
  <si>
    <t>10.05.2009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</si>
  <si>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</si>
  <si>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</si>
  <si>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</si>
  <si>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</si>
  <si>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</si>
  <si>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</si>
  <si>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</si>
  <si>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</si>
  <si>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</si>
  <si>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</si>
  <si>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</si>
  <si>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</si>
  <si>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</si>
  <si>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</si>
  <si>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</si>
  <si>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</si>
  <si>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</si>
  <si>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</si>
  <si>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</si>
  <si>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</si>
  <si>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</si>
  <si>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</si>
  <si>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</si>
  <si>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</si>
  <si>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</si>
  <si>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</si>
  <si>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</si>
  <si>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</si>
  <si>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</si>
  <si>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</si>
  <si>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</si>
  <si>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</si>
  <si>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</si>
  <si>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</si>
  <si>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</si>
  <si>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</si>
  <si>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</si>
  <si>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</si>
  <si>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</si>
  <si>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</si>
  <si>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</si>
  <si>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</si>
  <si>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</si>
  <si>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</si>
  <si>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</si>
  <si>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</si>
  <si>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</si>
  <si>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</si>
  <si>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</si>
  <si>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</si>
  <si>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</si>
  <si>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</si>
  <si>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</si>
  <si>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</si>
  <si>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</si>
  <si>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</si>
  <si>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</si>
  <si>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</si>
  <si>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</si>
  <si>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</si>
  <si>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</si>
  <si>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</si>
  <si>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</si>
  <si>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</si>
  <si>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</si>
  <si>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</si>
  <si>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</si>
  <si>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</si>
  <si>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</si>
  <si>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</si>
  <si>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</si>
  <si>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</si>
  <si>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</si>
  <si>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</si>
  <si>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</si>
  <si>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</si>
  <si>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</si>
  <si>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</si>
  <si>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</si>
  <si>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</si>
  <si>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</si>
  <si>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</si>
  <si>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</si>
  <si>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</si>
  <si>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</si>
  <si>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</si>
  <si>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</si>
  <si>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</si>
  <si>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</si>
  <si>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</si>
  <si>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</si>
  <si>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</si>
  <si>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</si>
  <si>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</si>
  <si>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</si>
  <si>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</si>
  <si>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</si>
  <si>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</si>
  <si>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</si>
  <si>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</si>
  <si>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</si>
  <si>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</si>
  <si>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</si>
  <si>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</si>
  <si>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</si>
  <si>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OTU 1</t>
  </si>
  <si>
    <t>OTU 2</t>
  </si>
  <si>
    <t>OTU 3</t>
  </si>
  <si>
    <t>OTU 4</t>
  </si>
  <si>
    <t>OTU 5</t>
  </si>
  <si>
    <t>OTU 6</t>
  </si>
  <si>
    <t>OTU 7</t>
  </si>
  <si>
    <t>OTU 8</t>
  </si>
  <si>
    <t>OTU 9</t>
  </si>
  <si>
    <t>OTU 10</t>
  </si>
  <si>
    <t>OTU 11</t>
  </si>
  <si>
    <t>OTU 12</t>
  </si>
  <si>
    <t>OTU 13</t>
  </si>
  <si>
    <t>OTU 14</t>
  </si>
  <si>
    <t>OTU 15</t>
  </si>
  <si>
    <t>OTU 16</t>
  </si>
  <si>
    <t>OTU 17</t>
  </si>
  <si>
    <t>OTU 18</t>
  </si>
  <si>
    <t>OTU 19</t>
  </si>
  <si>
    <t>OTU 20</t>
  </si>
  <si>
    <t>OTU 21</t>
  </si>
  <si>
    <t>OTU 22</t>
  </si>
  <si>
    <t>OTU 23</t>
  </si>
  <si>
    <t>OTU 24</t>
  </si>
  <si>
    <t>OTU 25</t>
  </si>
  <si>
    <t>OTU 26</t>
  </si>
  <si>
    <t>OTU 27</t>
  </si>
  <si>
    <t>OTU 28</t>
  </si>
  <si>
    <t>OTU 29</t>
  </si>
  <si>
    <t>OTU 30</t>
  </si>
  <si>
    <t>OTU 31</t>
  </si>
  <si>
    <t>OTU 32</t>
  </si>
  <si>
    <t>OTU 33</t>
  </si>
  <si>
    <t>OTU 34</t>
  </si>
  <si>
    <t>OTU 35</t>
  </si>
  <si>
    <t>OTU 36</t>
  </si>
  <si>
    <t>OTU 37</t>
  </si>
  <si>
    <t>OTU 38</t>
  </si>
  <si>
    <t>OTU 39</t>
  </si>
  <si>
    <t>OTU 40</t>
  </si>
  <si>
    <t>OTU 41</t>
  </si>
  <si>
    <t>OTU 42</t>
  </si>
  <si>
    <t>OTU 43</t>
  </si>
  <si>
    <t>OTU 44</t>
  </si>
  <si>
    <t>OTU 45</t>
  </si>
  <si>
    <t>OTU 46</t>
  </si>
  <si>
    <t>OTU 47</t>
  </si>
  <si>
    <t>OTU 48</t>
  </si>
  <si>
    <t>OTU 49</t>
  </si>
  <si>
    <t>OTU 50</t>
  </si>
  <si>
    <t>YJ/TEVS</t>
    <phoneticPr fontId="18" type="noConversion"/>
  </si>
  <si>
    <t>Hainan Island 1</t>
    <phoneticPr fontId="18" type="noConversion"/>
  </si>
  <si>
    <t>18° 44' 39.2"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</si>
</sst>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35" activePane="bottomRight" state="frozenSplit"/>
      <selection sqref="A1:XFD1048576"/>
      <selection pane="topRight" activeCell="V1" sqref="V1"/>
      <selection pane="bottomLeft" activeCell="A7" sqref="A7"/>
      <selection pane="bottomRight" activeCell="E31" sqref="E31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84</v>
      </c>
      <c r="B1" s="238" t="s">
        <v>80</v>
      </c>
      <c r="C1" s="234" t="s">
        <v>81</v>
      </c>
      <c r="D1" s="235"/>
      <c r="E1" s="228" t="s">
        <v>82</v>
      </c>
      <c r="F1" s="229"/>
      <c r="G1" s="228" t="s">
        <v>83</v>
      </c>
      <c r="H1" s="229"/>
      <c r="I1" s="178" t="s">
        <v>10</v>
      </c>
      <c r="J1" s="232"/>
      <c r="K1" s="178" t="s">
        <v>11</v>
      </c>
      <c r="L1" s="179"/>
      <c r="M1" s="174"/>
      <c r="N1" s="192" t="s">
        <v>7</v>
      </c>
      <c r="O1" s="192"/>
      <c r="P1" s="129">
        <v>1</v>
      </c>
      <c r="Q1" s="124"/>
      <c r="R1" s="125"/>
      <c r="S1" s="194" t="s">
        <v>9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8</v>
      </c>
      <c r="O2" s="193"/>
      <c r="P2" s="126" t="s">
        <v>6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158</v>
      </c>
      <c r="B3" s="159" t="s">
        <v>159</v>
      </c>
      <c r="C3" s="182" t="s">
        <v>160</v>
      </c>
      <c r="D3" s="183"/>
      <c r="E3" s="182" t="s">
        <v>0</v>
      </c>
      <c r="F3" s="183"/>
      <c r="G3" s="241" t="s">
        <v>1</v>
      </c>
      <c r="H3" s="242"/>
      <c r="I3" s="243" t="s">
        <v>2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4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100</v>
      </c>
      <c r="B5" s="203" t="s">
        <v>99</v>
      </c>
      <c r="C5" s="207" t="s">
        <v>23</v>
      </c>
      <c r="D5" s="208"/>
      <c r="E5" s="209" t="s">
        <v>17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18</v>
      </c>
      <c r="P5" s="215"/>
      <c r="Q5" s="215"/>
      <c r="R5" s="215"/>
      <c r="S5" s="215"/>
      <c r="T5" s="215"/>
      <c r="U5" s="215"/>
      <c r="V5" s="215"/>
      <c r="W5" s="216"/>
      <c r="X5" s="217" t="s">
        <v>19</v>
      </c>
      <c r="Y5" s="218"/>
      <c r="Z5" s="218"/>
      <c r="AA5" s="219"/>
      <c r="AB5" s="220" t="s">
        <v>20</v>
      </c>
      <c r="AC5" s="221"/>
      <c r="AD5" s="222"/>
      <c r="AE5" s="223" t="s">
        <v>21</v>
      </c>
      <c r="AF5" s="224"/>
      <c r="AG5" s="224"/>
      <c r="AH5" s="224"/>
      <c r="AI5" s="225"/>
      <c r="AJ5" s="200" t="s">
        <v>22</v>
      </c>
      <c r="AK5" s="201"/>
      <c r="AL5" s="202"/>
      <c r="AN5" s="172" t="s">
        <v>103</v>
      </c>
      <c r="AO5" s="170" t="s">
        <v>104</v>
      </c>
      <c r="AP5" s="170" t="s">
        <v>105</v>
      </c>
      <c r="AQ5" s="165" t="s">
        <v>106</v>
      </c>
      <c r="AR5" s="165" t="s">
        <v>101</v>
      </c>
      <c r="AS5" s="165" t="s">
        <v>102</v>
      </c>
      <c r="AT5" s="165" t="s">
        <v>96</v>
      </c>
      <c r="AU5" s="165" t="s">
        <v>107</v>
      </c>
      <c r="AV5" s="165" t="s">
        <v>3</v>
      </c>
      <c r="AW5" s="168" t="s">
        <v>97</v>
      </c>
    </row>
    <row r="6" spans="1:88" ht="80.25" customHeight="1" thickBot="1">
      <c r="A6" s="206"/>
      <c r="B6" s="204"/>
      <c r="C6" s="131" t="s">
        <v>87</v>
      </c>
      <c r="D6" s="132" t="s">
        <v>37</v>
      </c>
      <c r="E6" s="133" t="s">
        <v>38</v>
      </c>
      <c r="F6" s="134" t="s">
        <v>5</v>
      </c>
      <c r="G6" s="135" t="s">
        <v>12</v>
      </c>
      <c r="H6" s="136" t="s">
        <v>24</v>
      </c>
      <c r="I6" s="135" t="s">
        <v>13</v>
      </c>
      <c r="J6" s="134" t="s">
        <v>14</v>
      </c>
      <c r="K6" s="135" t="s">
        <v>41</v>
      </c>
      <c r="L6" s="134" t="s">
        <v>42</v>
      </c>
      <c r="M6" s="137" t="s">
        <v>15</v>
      </c>
      <c r="N6" s="138" t="s">
        <v>16</v>
      </c>
      <c r="O6" s="139" t="s">
        <v>44</v>
      </c>
      <c r="P6" s="140" t="s">
        <v>45</v>
      </c>
      <c r="Q6" s="141" t="s">
        <v>46</v>
      </c>
      <c r="R6" s="140" t="s">
        <v>47</v>
      </c>
      <c r="S6" s="142" t="s">
        <v>48</v>
      </c>
      <c r="T6" s="141" t="s">
        <v>49</v>
      </c>
      <c r="U6" s="143" t="s">
        <v>50</v>
      </c>
      <c r="V6" s="140" t="s">
        <v>51</v>
      </c>
      <c r="W6" s="144" t="s">
        <v>52</v>
      </c>
      <c r="X6" s="145" t="s">
        <v>25</v>
      </c>
      <c r="Y6" s="146" t="s">
        <v>27</v>
      </c>
      <c r="Z6" s="147" t="s">
        <v>28</v>
      </c>
      <c r="AA6" s="148" t="s">
        <v>26</v>
      </c>
      <c r="AB6" s="149" t="s">
        <v>29</v>
      </c>
      <c r="AC6" s="150" t="s">
        <v>30</v>
      </c>
      <c r="AD6" s="151" t="s">
        <v>31</v>
      </c>
      <c r="AE6" s="152" t="s">
        <v>35</v>
      </c>
      <c r="AF6" s="153" t="s">
        <v>32</v>
      </c>
      <c r="AG6" s="153" t="s">
        <v>33</v>
      </c>
      <c r="AH6" s="153" t="s">
        <v>34</v>
      </c>
      <c r="AI6" s="154" t="s">
        <v>36</v>
      </c>
      <c r="AJ6" s="155" t="s">
        <v>65</v>
      </c>
      <c r="AK6" s="156" t="s">
        <v>66</v>
      </c>
      <c r="AL6" s="157" t="s">
        <v>67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/>
      <c r="B7" s="31" t="s">
        <v>108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>
        <v>1</v>
      </c>
      <c r="T7" s="38">
        <v>1</v>
      </c>
      <c r="U7" s="48">
        <v>1</v>
      </c>
      <c r="V7" s="50"/>
      <c r="W7" s="16"/>
      <c r="X7" s="38"/>
      <c r="Y7" s="32"/>
      <c r="Z7" s="50"/>
      <c r="AA7" s="17">
        <v>1</v>
      </c>
      <c r="AB7" s="24"/>
      <c r="AC7" s="50"/>
      <c r="AD7" s="17">
        <v>1</v>
      </c>
      <c r="AE7" s="24"/>
      <c r="AF7" s="50">
        <v>1</v>
      </c>
      <c r="AG7" s="50">
        <v>1</v>
      </c>
      <c r="AH7" s="50"/>
      <c r="AI7" s="53"/>
      <c r="AJ7" s="24"/>
      <c r="AK7" s="50">
        <v>1</v>
      </c>
      <c r="AL7" s="16"/>
      <c r="AN7" s="1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18" t="str">
        <f>IF(A7=0,"N",A7)</f>
        <v>N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v>2</v>
      </c>
      <c r="B8" s="31" t="s">
        <v>109</v>
      </c>
      <c r="C8" s="24">
        <v>1</v>
      </c>
      <c r="D8" s="16"/>
      <c r="E8" s="24"/>
      <c r="F8" s="39">
        <v>1</v>
      </c>
      <c r="G8" s="32">
        <v>1</v>
      </c>
      <c r="H8" s="38">
        <v>1</v>
      </c>
      <c r="I8" s="32"/>
      <c r="J8" s="39">
        <v>1</v>
      </c>
      <c r="K8" s="32">
        <v>1</v>
      </c>
      <c r="L8" s="39">
        <v>1</v>
      </c>
      <c r="M8" s="32"/>
      <c r="N8" s="16"/>
      <c r="O8" s="42"/>
      <c r="P8" s="48"/>
      <c r="Q8" s="38"/>
      <c r="R8" s="48"/>
      <c r="S8" s="50">
        <v>1</v>
      </c>
      <c r="T8" s="38">
        <v>1</v>
      </c>
      <c r="U8" s="48">
        <v>1</v>
      </c>
      <c r="V8" s="50"/>
      <c r="W8" s="16"/>
      <c r="X8" s="38"/>
      <c r="Y8" s="32"/>
      <c r="Z8" s="50"/>
      <c r="AA8" s="17">
        <v>1</v>
      </c>
      <c r="AB8" s="24"/>
      <c r="AC8" s="50"/>
      <c r="AD8" s="17">
        <v>1</v>
      </c>
      <c r="AE8" s="24"/>
      <c r="AF8" s="50"/>
      <c r="AG8" s="50">
        <v>1</v>
      </c>
      <c r="AH8" s="50">
        <v>1</v>
      </c>
      <c r="AI8" s="53"/>
      <c r="AJ8" s="24">
        <v>1</v>
      </c>
      <c r="AK8" s="50">
        <v>1</v>
      </c>
      <c r="AL8" s="16"/>
      <c r="AN8" s="21" t="str">
        <f t="shared" si="0"/>
        <v>Finished</v>
      </c>
      <c r="AO8" s="22">
        <f t="shared" ref="AO8" si="1">IF(A8=0,"N",A8)</f>
        <v>2</v>
      </c>
      <c r="AP8" s="18" t="str">
        <f t="shared" ref="AP8" si="2">IF(ISBLANK(B8),"N","OK")</f>
        <v>OK</v>
      </c>
      <c r="AQ8" s="18" t="str">
        <f t="shared" ref="AQ8" si="3">IF((C8+D8)=0,"N","OK")</f>
        <v>OK</v>
      </c>
      <c r="AR8" s="18" t="str">
        <f t="shared" ref="AR8:AR71" si="4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5">IF(SUM(X8:AA8)&gt;0,"OK","N")</f>
        <v>OK</v>
      </c>
      <c r="AU8" s="18" t="str">
        <f t="shared" ref="AU8" si="6">IF(SUM(AB8:AD8)&gt;0,"OK","N")</f>
        <v>OK</v>
      </c>
      <c r="AV8" s="22" t="str">
        <f t="shared" ref="AV8:AV71" si="7">IF(SUM(AE8:AI8)&gt;0,(IF(OR((AE8+ABS(AF8-AE8)+ABS(AG8-AF8)+ABS(AH8-AG8)+ABS(AI8-AH8)+AI8)=2,(AE8+ABS(AF8-AE8)+ABS(AG8-AF8)+ABS(AH8-AG8)+ABS(AI8-AH8)+AI8)=0),"OK","N")),"N")</f>
        <v>OK</v>
      </c>
      <c r="AW8" s="23" t="str">
        <f t="shared" ref="AW8" si="8">IF(SUM(AJ8:AL8)&gt;0,"OK","N")</f>
        <v>OK</v>
      </c>
    </row>
    <row r="9" spans="1:88" ht="15">
      <c r="A9" s="58">
        <v>3</v>
      </c>
      <c r="B9" s="31" t="s">
        <v>110</v>
      </c>
      <c r="C9" s="24">
        <v>1</v>
      </c>
      <c r="D9" s="16"/>
      <c r="E9" s="24"/>
      <c r="F9" s="39">
        <v>1</v>
      </c>
      <c r="G9" s="32">
        <v>1</v>
      </c>
      <c r="H9" s="38">
        <v>1</v>
      </c>
      <c r="I9" s="32">
        <v>1</v>
      </c>
      <c r="J9" s="39">
        <v>1</v>
      </c>
      <c r="K9" s="32">
        <v>1</v>
      </c>
      <c r="L9" s="39"/>
      <c r="M9" s="32">
        <v>1</v>
      </c>
      <c r="N9" s="16">
        <v>1</v>
      </c>
      <c r="O9" s="42"/>
      <c r="P9" s="48"/>
      <c r="Q9" s="38"/>
      <c r="R9" s="48"/>
      <c r="S9" s="50"/>
      <c r="T9" s="38">
        <v>1</v>
      </c>
      <c r="U9" s="48">
        <v>1</v>
      </c>
      <c r="V9" s="50">
        <v>1</v>
      </c>
      <c r="W9" s="16"/>
      <c r="X9" s="38"/>
      <c r="Y9" s="32"/>
      <c r="Z9" s="50">
        <v>1</v>
      </c>
      <c r="AA9" s="17">
        <v>1</v>
      </c>
      <c r="AB9" s="24"/>
      <c r="AC9" s="50"/>
      <c r="AD9" s="17">
        <v>1</v>
      </c>
      <c r="AE9" s="24"/>
      <c r="AF9" s="50"/>
      <c r="AG9" s="50">
        <v>1</v>
      </c>
      <c r="AH9" s="50">
        <v>1</v>
      </c>
      <c r="AI9" s="53"/>
      <c r="AJ9" s="24"/>
      <c r="AK9" s="50">
        <v>1</v>
      </c>
      <c r="AL9" s="16"/>
      <c r="AN9" s="21" t="str">
        <f t="shared" si="0"/>
        <v>Finished</v>
      </c>
      <c r="AO9" s="18">
        <f t="shared" ref="AO9:AO72" si="9">IF(A9=0,"N",A9)</f>
        <v>3</v>
      </c>
      <c r="AP9" s="18" t="str">
        <f t="shared" ref="AP9:AP72" si="10">IF(ISBLANK(B9),"N","OK")</f>
        <v>OK</v>
      </c>
      <c r="AQ9" s="18" t="str">
        <f t="shared" ref="AQ9:AQ72" si="11">IF((C9+D9)=0,"N","OK")</f>
        <v>OK</v>
      </c>
      <c r="AR9" s="18" t="str">
        <f t="shared" si="4"/>
        <v>OK</v>
      </c>
      <c r="AS9" s="18" t="str">
        <f t="shared" ref="AS9:AS72" si="12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3">IF(SUM(X9:AA9)&gt;0,"OK","N")</f>
        <v>OK</v>
      </c>
      <c r="AU9" s="18" t="str">
        <f t="shared" ref="AU9:AU72" si="14">IF(SUM(AB9:AD9)&gt;0,"OK","N")</f>
        <v>OK</v>
      </c>
      <c r="AV9" s="22" t="str">
        <f t="shared" si="7"/>
        <v>OK</v>
      </c>
      <c r="AW9" s="23" t="str">
        <f t="shared" ref="AW9:AW72" si="15">IF(SUM(AJ9:AL9)&gt;0,"OK","N")</f>
        <v>OK</v>
      </c>
    </row>
    <row r="10" spans="1:88" ht="15">
      <c r="A10" s="58">
        <v>4</v>
      </c>
      <c r="B10" s="31" t="s">
        <v>111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/>
      <c r="S10" s="50">
        <v>1</v>
      </c>
      <c r="T10" s="38">
        <v>1</v>
      </c>
      <c r="U10" s="48"/>
      <c r="V10" s="50"/>
      <c r="W10" s="16"/>
      <c r="X10" s="38"/>
      <c r="Y10" s="32"/>
      <c r="Z10" s="50"/>
      <c r="AA10" s="17">
        <v>1</v>
      </c>
      <c r="AB10" s="24"/>
      <c r="AC10" s="50"/>
      <c r="AD10" s="17">
        <v>1</v>
      </c>
      <c r="AE10" s="24"/>
      <c r="AF10" s="50"/>
      <c r="AG10" s="50">
        <v>1</v>
      </c>
      <c r="AH10" s="50"/>
      <c r="AI10" s="53"/>
      <c r="AJ10" s="24"/>
      <c r="AK10" s="50">
        <v>1</v>
      </c>
      <c r="AL10" s="16"/>
      <c r="AN10" s="21" t="str">
        <f t="shared" si="0"/>
        <v>Finished</v>
      </c>
      <c r="AO10" s="18">
        <f t="shared" si="9"/>
        <v>4</v>
      </c>
      <c r="AP10" s="18" t="str">
        <f t="shared" si="10"/>
        <v>OK</v>
      </c>
      <c r="AQ10" s="18" t="str">
        <f t="shared" si="11"/>
        <v>OK</v>
      </c>
      <c r="AR10" s="18" t="str">
        <f t="shared" si="4"/>
        <v>OK</v>
      </c>
      <c r="AS10" s="18" t="str">
        <f t="shared" si="12"/>
        <v>OK</v>
      </c>
      <c r="AT10" s="18" t="str">
        <f t="shared" si="13"/>
        <v>OK</v>
      </c>
      <c r="AU10" s="18" t="str">
        <f t="shared" si="14"/>
        <v>OK</v>
      </c>
      <c r="AV10" s="22" t="str">
        <f t="shared" si="7"/>
        <v>OK</v>
      </c>
      <c r="AW10" s="23" t="str">
        <f t="shared" si="15"/>
        <v>OK</v>
      </c>
    </row>
    <row r="11" spans="1:88" ht="15">
      <c r="A11" s="58">
        <v>5</v>
      </c>
      <c r="B11" s="31" t="s">
        <v>112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>
        <v>1</v>
      </c>
      <c r="R11" s="48">
        <v>1</v>
      </c>
      <c r="S11" s="50">
        <v>1</v>
      </c>
      <c r="T11" s="38"/>
      <c r="U11" s="48"/>
      <c r="V11" s="50"/>
      <c r="W11" s="16"/>
      <c r="X11" s="38"/>
      <c r="Y11" s="32">
        <v>1</v>
      </c>
      <c r="Z11" s="50"/>
      <c r="AA11" s="17">
        <v>1</v>
      </c>
      <c r="AB11" s="24"/>
      <c r="AC11" s="50"/>
      <c r="AD11" s="17">
        <v>1</v>
      </c>
      <c r="AE11" s="24"/>
      <c r="AF11" s="50">
        <v>1</v>
      </c>
      <c r="AG11" s="50"/>
      <c r="AH11" s="50"/>
      <c r="AI11" s="53"/>
      <c r="AJ11" s="24"/>
      <c r="AK11" s="50">
        <v>1</v>
      </c>
      <c r="AL11" s="16"/>
      <c r="AN11" s="21" t="str">
        <f t="shared" si="0"/>
        <v>Finished</v>
      </c>
      <c r="AO11" s="18">
        <f t="shared" si="9"/>
        <v>5</v>
      </c>
      <c r="AP11" s="18" t="str">
        <f t="shared" si="10"/>
        <v>OK</v>
      </c>
      <c r="AQ11" s="18" t="str">
        <f t="shared" si="11"/>
        <v>OK</v>
      </c>
      <c r="AR11" s="18" t="str">
        <f t="shared" si="4"/>
        <v>OK</v>
      </c>
      <c r="AS11" s="18" t="str">
        <f t="shared" si="12"/>
        <v>OK</v>
      </c>
      <c r="AT11" s="18" t="str">
        <f t="shared" si="13"/>
        <v>OK</v>
      </c>
      <c r="AU11" s="18" t="str">
        <f t="shared" si="14"/>
        <v>OK</v>
      </c>
      <c r="AV11" s="22" t="str">
        <f t="shared" si="7"/>
        <v>OK</v>
      </c>
      <c r="AW11" s="23" t="str">
        <f t="shared" si="15"/>
        <v>OK</v>
      </c>
    </row>
    <row r="12" spans="1:88" ht="15">
      <c r="A12" s="58">
        <v>6</v>
      </c>
      <c r="B12" s="31" t="s">
        <v>113</v>
      </c>
      <c r="C12" s="24">
        <v>1</v>
      </c>
      <c r="D12" s="16"/>
      <c r="E12" s="24"/>
      <c r="F12" s="39">
        <v>1</v>
      </c>
      <c r="G12" s="32">
        <v>1</v>
      </c>
      <c r="H12" s="38">
        <v>1</v>
      </c>
      <c r="I12" s="32"/>
      <c r="J12" s="39">
        <v>1</v>
      </c>
      <c r="K12" s="32">
        <v>1</v>
      </c>
      <c r="L12" s="39"/>
      <c r="M12" s="32"/>
      <c r="N12" s="16"/>
      <c r="O12" s="42"/>
      <c r="P12" s="48"/>
      <c r="Q12" s="38"/>
      <c r="R12" s="48"/>
      <c r="S12" s="50"/>
      <c r="T12" s="38">
        <v>1</v>
      </c>
      <c r="U12" s="48">
        <v>1</v>
      </c>
      <c r="V12" s="50"/>
      <c r="W12" s="16"/>
      <c r="X12" s="38"/>
      <c r="Y12" s="32"/>
      <c r="Z12" s="50"/>
      <c r="AA12" s="17">
        <v>1</v>
      </c>
      <c r="AB12" s="24"/>
      <c r="AC12" s="50"/>
      <c r="AD12" s="17">
        <v>1</v>
      </c>
      <c r="AE12" s="24"/>
      <c r="AF12" s="50"/>
      <c r="AG12" s="50">
        <v>1</v>
      </c>
      <c r="AH12" s="50">
        <v>1</v>
      </c>
      <c r="AI12" s="53"/>
      <c r="AJ12" s="24"/>
      <c r="AK12" s="50">
        <v>1</v>
      </c>
      <c r="AL12" s="16"/>
      <c r="AN12" s="21" t="str">
        <f t="shared" si="0"/>
        <v>Finished</v>
      </c>
      <c r="AO12" s="18">
        <f t="shared" si="9"/>
        <v>6</v>
      </c>
      <c r="AP12" s="18" t="str">
        <f t="shared" si="10"/>
        <v>OK</v>
      </c>
      <c r="AQ12" s="18" t="str">
        <f t="shared" si="11"/>
        <v>OK</v>
      </c>
      <c r="AR12" s="18" t="str">
        <f t="shared" si="4"/>
        <v>OK</v>
      </c>
      <c r="AS12" s="18" t="str">
        <f t="shared" si="12"/>
        <v>OK</v>
      </c>
      <c r="AT12" s="18" t="str">
        <f t="shared" si="13"/>
        <v>OK</v>
      </c>
      <c r="AU12" s="18" t="str">
        <f t="shared" si="14"/>
        <v>OK</v>
      </c>
      <c r="AV12" s="22" t="str">
        <f t="shared" si="7"/>
        <v>OK</v>
      </c>
      <c r="AW12" s="23" t="str">
        <f t="shared" si="15"/>
        <v>OK</v>
      </c>
    </row>
    <row r="13" spans="1:88" ht="15">
      <c r="A13" s="58">
        <v>7</v>
      </c>
      <c r="B13" s="31" t="s">
        <v>114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/>
      <c r="S13" s="50"/>
      <c r="T13" s="38">
        <v>1</v>
      </c>
      <c r="U13" s="48">
        <v>1</v>
      </c>
      <c r="V13" s="50"/>
      <c r="W13" s="16"/>
      <c r="X13" s="38"/>
      <c r="Y13" s="32"/>
      <c r="Z13" s="50"/>
      <c r="AA13" s="17">
        <v>1</v>
      </c>
      <c r="AB13" s="24"/>
      <c r="AC13" s="50"/>
      <c r="AD13" s="17">
        <v>1</v>
      </c>
      <c r="AE13" s="24"/>
      <c r="AF13" s="50"/>
      <c r="AG13" s="50">
        <v>1</v>
      </c>
      <c r="AH13" s="50">
        <v>1</v>
      </c>
      <c r="AI13" s="53"/>
      <c r="AJ13" s="24"/>
      <c r="AK13" s="50">
        <v>1</v>
      </c>
      <c r="AL13" s="16"/>
      <c r="AN13" s="21" t="str">
        <f t="shared" si="0"/>
        <v>Finished</v>
      </c>
      <c r="AO13" s="18">
        <f t="shared" si="9"/>
        <v>7</v>
      </c>
      <c r="AP13" s="18" t="str">
        <f t="shared" si="10"/>
        <v>OK</v>
      </c>
      <c r="AQ13" s="18" t="str">
        <f t="shared" si="11"/>
        <v>OK</v>
      </c>
      <c r="AR13" s="18" t="str">
        <f t="shared" si="4"/>
        <v>OK</v>
      </c>
      <c r="AS13" s="18" t="str">
        <f t="shared" si="12"/>
        <v>OK</v>
      </c>
      <c r="AT13" s="18" t="str">
        <f t="shared" si="13"/>
        <v>OK</v>
      </c>
      <c r="AU13" s="18" t="str">
        <f t="shared" si="14"/>
        <v>OK</v>
      </c>
      <c r="AV13" s="22" t="str">
        <f t="shared" si="7"/>
        <v>OK</v>
      </c>
      <c r="AW13" s="23" t="str">
        <f t="shared" si="15"/>
        <v>OK</v>
      </c>
    </row>
    <row r="14" spans="1:88" ht="15">
      <c r="A14" s="58">
        <v>8</v>
      </c>
      <c r="B14" s="31" t="s">
        <v>115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/>
      <c r="S14" s="50">
        <v>1</v>
      </c>
      <c r="T14" s="38">
        <v>1</v>
      </c>
      <c r="U14" s="48"/>
      <c r="V14" s="50"/>
      <c r="W14" s="16"/>
      <c r="X14" s="38"/>
      <c r="Y14" s="32"/>
      <c r="Z14" s="50"/>
      <c r="AA14" s="17">
        <v>1</v>
      </c>
      <c r="AB14" s="24"/>
      <c r="AC14" s="50"/>
      <c r="AD14" s="17">
        <v>1</v>
      </c>
      <c r="AE14" s="24"/>
      <c r="AF14" s="50"/>
      <c r="AG14" s="50">
        <v>1</v>
      </c>
      <c r="AH14" s="50">
        <v>1</v>
      </c>
      <c r="AI14" s="53"/>
      <c r="AJ14" s="24">
        <v>1</v>
      </c>
      <c r="AK14" s="50">
        <v>1</v>
      </c>
      <c r="AL14" s="16"/>
      <c r="AN14" s="21" t="str">
        <f t="shared" si="0"/>
        <v>Finished</v>
      </c>
      <c r="AO14" s="18">
        <f t="shared" si="9"/>
        <v>8</v>
      </c>
      <c r="AP14" s="18" t="str">
        <f t="shared" si="10"/>
        <v>OK</v>
      </c>
      <c r="AQ14" s="18" t="str">
        <f t="shared" si="11"/>
        <v>OK</v>
      </c>
      <c r="AR14" s="18" t="str">
        <f t="shared" si="4"/>
        <v>OK</v>
      </c>
      <c r="AS14" s="18" t="str">
        <f t="shared" si="12"/>
        <v>OK</v>
      </c>
      <c r="AT14" s="18" t="str">
        <f t="shared" si="13"/>
        <v>OK</v>
      </c>
      <c r="AU14" s="18" t="str">
        <f t="shared" si="14"/>
        <v>OK</v>
      </c>
      <c r="AV14" s="22" t="str">
        <f t="shared" si="7"/>
        <v>OK</v>
      </c>
      <c r="AW14" s="23" t="str">
        <f t="shared" si="15"/>
        <v>OK</v>
      </c>
    </row>
    <row r="15" spans="1:88" ht="15">
      <c r="A15" s="58">
        <v>9</v>
      </c>
      <c r="B15" s="31" t="s">
        <v>116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/>
      <c r="S15" s="50"/>
      <c r="T15" s="38">
        <v>1</v>
      </c>
      <c r="U15" s="48">
        <v>1</v>
      </c>
      <c r="V15" s="50">
        <v>1</v>
      </c>
      <c r="W15" s="16"/>
      <c r="X15" s="38"/>
      <c r="Y15" s="32"/>
      <c r="Z15" s="50"/>
      <c r="AA15" s="17">
        <v>1</v>
      </c>
      <c r="AB15" s="24"/>
      <c r="AC15" s="50"/>
      <c r="AD15" s="17">
        <v>1</v>
      </c>
      <c r="AE15" s="24"/>
      <c r="AF15" s="50"/>
      <c r="AG15" s="50"/>
      <c r="AH15" s="50">
        <v>1</v>
      </c>
      <c r="AI15" s="53"/>
      <c r="AJ15" s="24">
        <v>1</v>
      </c>
      <c r="AK15" s="50">
        <v>1</v>
      </c>
      <c r="AL15" s="16"/>
      <c r="AN15" s="21" t="str">
        <f t="shared" si="0"/>
        <v>Finished</v>
      </c>
      <c r="AO15" s="18">
        <f t="shared" si="9"/>
        <v>9</v>
      </c>
      <c r="AP15" s="18" t="str">
        <f t="shared" si="10"/>
        <v>OK</v>
      </c>
      <c r="AQ15" s="18" t="str">
        <f t="shared" si="11"/>
        <v>OK</v>
      </c>
      <c r="AR15" s="18" t="str">
        <f t="shared" si="4"/>
        <v>OK</v>
      </c>
      <c r="AS15" s="18" t="str">
        <f t="shared" si="12"/>
        <v>OK</v>
      </c>
      <c r="AT15" s="18" t="str">
        <f t="shared" si="13"/>
        <v>OK</v>
      </c>
      <c r="AU15" s="18" t="str">
        <f t="shared" si="14"/>
        <v>OK</v>
      </c>
      <c r="AV15" s="22" t="str">
        <f t="shared" si="7"/>
        <v>OK</v>
      </c>
      <c r="AW15" s="23" t="str">
        <f t="shared" si="15"/>
        <v>OK</v>
      </c>
    </row>
    <row r="16" spans="1:88" ht="15">
      <c r="A16" s="58">
        <v>10</v>
      </c>
      <c r="B16" s="31" t="s">
        <v>117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/>
      <c r="Q16" s="38"/>
      <c r="R16" s="48"/>
      <c r="S16" s="50">
        <v>1</v>
      </c>
      <c r="T16" s="38">
        <v>1</v>
      </c>
      <c r="U16" s="48"/>
      <c r="V16" s="50"/>
      <c r="W16" s="16"/>
      <c r="X16" s="38"/>
      <c r="Y16" s="32"/>
      <c r="Z16" s="50"/>
      <c r="AA16" s="17">
        <v>1</v>
      </c>
      <c r="AB16" s="24"/>
      <c r="AC16" s="50"/>
      <c r="AD16" s="17">
        <v>1</v>
      </c>
      <c r="AE16" s="24"/>
      <c r="AF16" s="50"/>
      <c r="AG16" s="50">
        <v>1</v>
      </c>
      <c r="AH16" s="50">
        <v>1</v>
      </c>
      <c r="AI16" s="53"/>
      <c r="AJ16" s="24"/>
      <c r="AK16" s="50">
        <v>1</v>
      </c>
      <c r="AL16" s="16"/>
      <c r="AN16" s="21" t="str">
        <f t="shared" si="0"/>
        <v>Finished</v>
      </c>
      <c r="AO16" s="18">
        <f t="shared" si="9"/>
        <v>10</v>
      </c>
      <c r="AP16" s="18" t="str">
        <f t="shared" si="10"/>
        <v>OK</v>
      </c>
      <c r="AQ16" s="18" t="str">
        <f t="shared" si="11"/>
        <v>OK</v>
      </c>
      <c r="AR16" s="18" t="str">
        <f t="shared" si="4"/>
        <v>OK</v>
      </c>
      <c r="AS16" s="18" t="str">
        <f t="shared" si="12"/>
        <v>OK</v>
      </c>
      <c r="AT16" s="18" t="str">
        <f t="shared" si="13"/>
        <v>OK</v>
      </c>
      <c r="AU16" s="18" t="str">
        <f t="shared" si="14"/>
        <v>OK</v>
      </c>
      <c r="AV16" s="22" t="str">
        <f t="shared" si="7"/>
        <v>OK</v>
      </c>
      <c r="AW16" s="23" t="str">
        <f t="shared" si="15"/>
        <v>OK</v>
      </c>
    </row>
    <row r="17" spans="1:49" ht="15">
      <c r="A17" s="58">
        <v>11</v>
      </c>
      <c r="B17" s="31" t="s">
        <v>118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/>
      <c r="S17" s="50"/>
      <c r="T17" s="38">
        <v>1</v>
      </c>
      <c r="U17" s="48">
        <v>1</v>
      </c>
      <c r="V17" s="50">
        <v>1</v>
      </c>
      <c r="W17" s="16">
        <v>1</v>
      </c>
      <c r="X17" s="38"/>
      <c r="Y17" s="32"/>
      <c r="Z17" s="50"/>
      <c r="AA17" s="17">
        <v>1</v>
      </c>
      <c r="AB17" s="24"/>
      <c r="AC17" s="50"/>
      <c r="AD17" s="17">
        <v>1</v>
      </c>
      <c r="AE17" s="24"/>
      <c r="AF17" s="50"/>
      <c r="AG17" s="50"/>
      <c r="AH17" s="50">
        <v>1</v>
      </c>
      <c r="AI17" s="53">
        <v>1</v>
      </c>
      <c r="AJ17" s="24"/>
      <c r="AK17" s="50">
        <v>1</v>
      </c>
      <c r="AL17" s="16"/>
      <c r="AN17" s="21" t="str">
        <f t="shared" si="0"/>
        <v>Finished</v>
      </c>
      <c r="AO17" s="18">
        <f t="shared" si="9"/>
        <v>11</v>
      </c>
      <c r="AP17" s="18" t="str">
        <f t="shared" si="10"/>
        <v>OK</v>
      </c>
      <c r="AQ17" s="18" t="str">
        <f t="shared" si="11"/>
        <v>OK</v>
      </c>
      <c r="AR17" s="18" t="str">
        <f t="shared" si="4"/>
        <v>OK</v>
      </c>
      <c r="AS17" s="18" t="str">
        <f t="shared" si="12"/>
        <v>OK</v>
      </c>
      <c r="AT17" s="18" t="str">
        <f t="shared" si="13"/>
        <v>OK</v>
      </c>
      <c r="AU17" s="18" t="str">
        <f t="shared" si="14"/>
        <v>OK</v>
      </c>
      <c r="AV17" s="22" t="str">
        <f t="shared" si="7"/>
        <v>OK</v>
      </c>
      <c r="AW17" s="23" t="str">
        <f t="shared" si="15"/>
        <v>OK</v>
      </c>
    </row>
    <row r="18" spans="1:49" ht="15">
      <c r="A18" s="58">
        <v>12</v>
      </c>
      <c r="B18" s="31" t="s">
        <v>119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/>
      <c r="S18" s="50"/>
      <c r="T18" s="38"/>
      <c r="U18" s="48"/>
      <c r="V18" s="50">
        <v>1</v>
      </c>
      <c r="W18" s="16">
        <v>1</v>
      </c>
      <c r="X18" s="38"/>
      <c r="Y18" s="32"/>
      <c r="Z18" s="50"/>
      <c r="AA18" s="17">
        <v>1</v>
      </c>
      <c r="AB18" s="24"/>
      <c r="AC18" s="50">
        <v>1</v>
      </c>
      <c r="AD18" s="17">
        <v>1</v>
      </c>
      <c r="AE18" s="24"/>
      <c r="AF18" s="50"/>
      <c r="AG18" s="50">
        <v>1</v>
      </c>
      <c r="AH18" s="50">
        <v>1</v>
      </c>
      <c r="AI18" s="53"/>
      <c r="AJ18" s="24"/>
      <c r="AK18" s="50">
        <v>1</v>
      </c>
      <c r="AL18" s="16"/>
      <c r="AN18" s="21" t="str">
        <f t="shared" si="0"/>
        <v>Finished</v>
      </c>
      <c r="AO18" s="18">
        <f t="shared" si="9"/>
        <v>12</v>
      </c>
      <c r="AP18" s="18" t="str">
        <f t="shared" si="10"/>
        <v>OK</v>
      </c>
      <c r="AQ18" s="18" t="str">
        <f t="shared" si="11"/>
        <v>OK</v>
      </c>
      <c r="AR18" s="18" t="str">
        <f t="shared" si="4"/>
        <v>OK</v>
      </c>
      <c r="AS18" s="18" t="str">
        <f t="shared" si="12"/>
        <v>OK</v>
      </c>
      <c r="AT18" s="18" t="str">
        <f t="shared" si="13"/>
        <v>OK</v>
      </c>
      <c r="AU18" s="18" t="str">
        <f t="shared" si="14"/>
        <v>OK</v>
      </c>
      <c r="AV18" s="22" t="str">
        <f t="shared" si="7"/>
        <v>OK</v>
      </c>
      <c r="AW18" s="23" t="str">
        <f t="shared" si="15"/>
        <v>OK</v>
      </c>
    </row>
    <row r="19" spans="1:49" ht="15">
      <c r="A19" s="58">
        <v>13</v>
      </c>
      <c r="B19" s="31" t="s">
        <v>120</v>
      </c>
      <c r="C19" s="24">
        <v>1</v>
      </c>
      <c r="D19" s="16"/>
      <c r="E19" s="24"/>
      <c r="F19" s="39">
        <v>1</v>
      </c>
      <c r="G19" s="32">
        <v>1</v>
      </c>
      <c r="H19" s="38">
        <v>1</v>
      </c>
      <c r="I19" s="32">
        <v>1</v>
      </c>
      <c r="J19" s="39">
        <v>1</v>
      </c>
      <c r="K19" s="32"/>
      <c r="L19" s="39">
        <v>1</v>
      </c>
      <c r="M19" s="32"/>
      <c r="N19" s="16"/>
      <c r="O19" s="42"/>
      <c r="P19" s="48"/>
      <c r="Q19" s="38"/>
      <c r="R19" s="48"/>
      <c r="S19" s="50">
        <v>1</v>
      </c>
      <c r="T19" s="38">
        <v>1</v>
      </c>
      <c r="U19" s="48">
        <v>1</v>
      </c>
      <c r="V19" s="50"/>
      <c r="W19" s="16"/>
      <c r="X19" s="38"/>
      <c r="Y19" s="32"/>
      <c r="Z19" s="50"/>
      <c r="AA19" s="17">
        <v>1</v>
      </c>
      <c r="AB19" s="24"/>
      <c r="AC19" s="50"/>
      <c r="AD19" s="17">
        <v>1</v>
      </c>
      <c r="AE19" s="24"/>
      <c r="AF19" s="50"/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0"/>
        <v>Finished</v>
      </c>
      <c r="AO19" s="18">
        <f t="shared" si="9"/>
        <v>13</v>
      </c>
      <c r="AP19" s="18" t="str">
        <f t="shared" si="10"/>
        <v>OK</v>
      </c>
      <c r="AQ19" s="18" t="str">
        <f t="shared" si="11"/>
        <v>OK</v>
      </c>
      <c r="AR19" s="18" t="str">
        <f t="shared" si="4"/>
        <v>OK</v>
      </c>
      <c r="AS19" s="18" t="str">
        <f t="shared" si="12"/>
        <v>OK</v>
      </c>
      <c r="AT19" s="18" t="str">
        <f t="shared" si="13"/>
        <v>OK</v>
      </c>
      <c r="AU19" s="18" t="str">
        <f t="shared" si="14"/>
        <v>OK</v>
      </c>
      <c r="AV19" s="22" t="str">
        <f t="shared" si="7"/>
        <v>OK</v>
      </c>
      <c r="AW19" s="23" t="str">
        <f t="shared" si="15"/>
        <v>OK</v>
      </c>
    </row>
    <row r="20" spans="1:49" ht="15">
      <c r="A20" s="58">
        <v>14</v>
      </c>
      <c r="B20" s="31" t="s">
        <v>121</v>
      </c>
      <c r="C20" s="24">
        <v>1</v>
      </c>
      <c r="D20" s="16"/>
      <c r="E20" s="24"/>
      <c r="F20" s="39">
        <v>1</v>
      </c>
      <c r="G20" s="32"/>
      <c r="H20" s="38">
        <v>1</v>
      </c>
      <c r="I20" s="32"/>
      <c r="J20" s="39">
        <v>1</v>
      </c>
      <c r="K20" s="32">
        <v>1</v>
      </c>
      <c r="L20" s="39"/>
      <c r="M20" s="32"/>
      <c r="N20" s="16"/>
      <c r="O20" s="42"/>
      <c r="P20" s="48"/>
      <c r="Q20" s="38"/>
      <c r="R20" s="48"/>
      <c r="S20" s="50">
        <v>1</v>
      </c>
      <c r="T20" s="38">
        <v>1</v>
      </c>
      <c r="U20" s="48">
        <v>1</v>
      </c>
      <c r="V20" s="50"/>
      <c r="W20" s="16"/>
      <c r="X20" s="38"/>
      <c r="Y20" s="32"/>
      <c r="Z20" s="50"/>
      <c r="AA20" s="17">
        <v>1</v>
      </c>
      <c r="AB20" s="24"/>
      <c r="AC20" s="50"/>
      <c r="AD20" s="17">
        <v>1</v>
      </c>
      <c r="AE20" s="24"/>
      <c r="AF20" s="50"/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0"/>
        <v>Finished</v>
      </c>
      <c r="AO20" s="18">
        <f t="shared" si="9"/>
        <v>14</v>
      </c>
      <c r="AP20" s="18" t="str">
        <f t="shared" si="10"/>
        <v>OK</v>
      </c>
      <c r="AQ20" s="18" t="str">
        <f t="shared" si="11"/>
        <v>OK</v>
      </c>
      <c r="AR20" s="18" t="str">
        <f t="shared" si="4"/>
        <v>OK</v>
      </c>
      <c r="AS20" s="18" t="str">
        <f t="shared" si="12"/>
        <v>OK</v>
      </c>
      <c r="AT20" s="18" t="str">
        <f t="shared" si="13"/>
        <v>OK</v>
      </c>
      <c r="AU20" s="18" t="str">
        <f t="shared" si="14"/>
        <v>OK</v>
      </c>
      <c r="AV20" s="22" t="str">
        <f t="shared" si="7"/>
        <v>OK</v>
      </c>
      <c r="AW20" s="23" t="str">
        <f t="shared" si="15"/>
        <v>OK</v>
      </c>
    </row>
    <row r="21" spans="1:49" ht="15">
      <c r="A21" s="58">
        <v>15</v>
      </c>
      <c r="B21" s="31" t="s">
        <v>122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/>
      <c r="T21" s="38">
        <v>1</v>
      </c>
      <c r="U21" s="48">
        <v>1</v>
      </c>
      <c r="V21" s="50"/>
      <c r="W21" s="16"/>
      <c r="X21" s="38"/>
      <c r="Y21" s="32"/>
      <c r="Z21" s="50"/>
      <c r="AA21" s="17">
        <v>1</v>
      </c>
      <c r="AB21" s="24"/>
      <c r="AC21" s="50"/>
      <c r="AD21" s="17">
        <v>1</v>
      </c>
      <c r="AE21" s="24"/>
      <c r="AF21" s="50"/>
      <c r="AG21" s="50">
        <v>1</v>
      </c>
      <c r="AH21" s="50"/>
      <c r="AI21" s="53"/>
      <c r="AJ21" s="24"/>
      <c r="AK21" s="50">
        <v>1</v>
      </c>
      <c r="AL21" s="16"/>
      <c r="AN21" s="21" t="str">
        <f t="shared" si="0"/>
        <v>Finished</v>
      </c>
      <c r="AO21" s="18">
        <f t="shared" si="9"/>
        <v>15</v>
      </c>
      <c r="AP21" s="18" t="str">
        <f t="shared" si="10"/>
        <v>OK</v>
      </c>
      <c r="AQ21" s="18" t="str">
        <f t="shared" si="11"/>
        <v>OK</v>
      </c>
      <c r="AR21" s="18" t="str">
        <f t="shared" si="4"/>
        <v>OK</v>
      </c>
      <c r="AS21" s="18" t="str">
        <f t="shared" si="12"/>
        <v>OK</v>
      </c>
      <c r="AT21" s="18" t="str">
        <f t="shared" si="13"/>
        <v>OK</v>
      </c>
      <c r="AU21" s="18" t="str">
        <f t="shared" si="14"/>
        <v>OK</v>
      </c>
      <c r="AV21" s="22" t="str">
        <f t="shared" si="7"/>
        <v>OK</v>
      </c>
      <c r="AW21" s="23" t="str">
        <f t="shared" si="15"/>
        <v>OK</v>
      </c>
    </row>
    <row r="22" spans="1:49" ht="15">
      <c r="A22" s="58">
        <v>16</v>
      </c>
      <c r="B22" s="31" t="s">
        <v>123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/>
      <c r="S22" s="50"/>
      <c r="T22" s="38"/>
      <c r="U22" s="48">
        <v>1</v>
      </c>
      <c r="V22" s="50">
        <v>1</v>
      </c>
      <c r="W22" s="16"/>
      <c r="X22" s="38"/>
      <c r="Y22" s="32"/>
      <c r="Z22" s="50"/>
      <c r="AA22" s="17">
        <v>1</v>
      </c>
      <c r="AB22" s="24"/>
      <c r="AC22" s="50"/>
      <c r="AD22" s="17">
        <v>1</v>
      </c>
      <c r="AE22" s="24"/>
      <c r="AF22" s="50"/>
      <c r="AG22" s="50"/>
      <c r="AH22" s="50">
        <v>1</v>
      </c>
      <c r="AI22" s="53"/>
      <c r="AJ22" s="24"/>
      <c r="AK22" s="50">
        <v>1</v>
      </c>
      <c r="AL22" s="16"/>
      <c r="AN22" s="21" t="str">
        <f t="shared" si="0"/>
        <v>Finished</v>
      </c>
      <c r="AO22" s="18">
        <f t="shared" si="9"/>
        <v>16</v>
      </c>
      <c r="AP22" s="18" t="str">
        <f t="shared" si="10"/>
        <v>OK</v>
      </c>
      <c r="AQ22" s="18" t="str">
        <f t="shared" si="11"/>
        <v>OK</v>
      </c>
      <c r="AR22" s="18" t="str">
        <f t="shared" si="4"/>
        <v>OK</v>
      </c>
      <c r="AS22" s="18" t="str">
        <f t="shared" si="12"/>
        <v>OK</v>
      </c>
      <c r="AT22" s="18" t="str">
        <f t="shared" si="13"/>
        <v>OK</v>
      </c>
      <c r="AU22" s="18" t="str">
        <f t="shared" si="14"/>
        <v>OK</v>
      </c>
      <c r="AV22" s="22" t="str">
        <f t="shared" si="7"/>
        <v>OK</v>
      </c>
      <c r="AW22" s="23" t="str">
        <f t="shared" si="15"/>
        <v>OK</v>
      </c>
    </row>
    <row r="23" spans="1:49" ht="15">
      <c r="A23" s="58">
        <v>17</v>
      </c>
      <c r="B23" s="31" t="s">
        <v>124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/>
      <c r="S23" s="50"/>
      <c r="T23" s="38"/>
      <c r="U23" s="48">
        <v>1</v>
      </c>
      <c r="V23" s="50">
        <v>1</v>
      </c>
      <c r="W23" s="16">
        <v>1</v>
      </c>
      <c r="X23" s="38">
        <v>1</v>
      </c>
      <c r="Y23" s="32">
        <v>1</v>
      </c>
      <c r="Z23" s="50">
        <v>1</v>
      </c>
      <c r="AA23" s="17">
        <v>1</v>
      </c>
      <c r="AB23" s="24">
        <v>1</v>
      </c>
      <c r="AC23" s="50"/>
      <c r="AD23" s="17"/>
      <c r="AE23" s="24"/>
      <c r="AF23" s="50">
        <v>1</v>
      </c>
      <c r="AG23" s="50">
        <v>1</v>
      </c>
      <c r="AH23" s="50"/>
      <c r="AI23" s="53"/>
      <c r="AJ23" s="24">
        <v>1</v>
      </c>
      <c r="AK23" s="50">
        <v>1</v>
      </c>
      <c r="AL23" s="16"/>
      <c r="AN23" s="21" t="str">
        <f t="shared" si="0"/>
        <v>Finished</v>
      </c>
      <c r="AO23" s="18">
        <f t="shared" si="9"/>
        <v>17</v>
      </c>
      <c r="AP23" s="18" t="str">
        <f t="shared" si="10"/>
        <v>OK</v>
      </c>
      <c r="AQ23" s="18" t="str">
        <f t="shared" si="11"/>
        <v>OK</v>
      </c>
      <c r="AR23" s="18" t="str">
        <f t="shared" si="4"/>
        <v>OK</v>
      </c>
      <c r="AS23" s="18" t="str">
        <f t="shared" si="12"/>
        <v>OK</v>
      </c>
      <c r="AT23" s="18" t="str">
        <f t="shared" si="13"/>
        <v>OK</v>
      </c>
      <c r="AU23" s="18" t="str">
        <f t="shared" si="14"/>
        <v>OK</v>
      </c>
      <c r="AV23" s="22" t="str">
        <f t="shared" si="7"/>
        <v>OK</v>
      </c>
      <c r="AW23" s="23" t="str">
        <f t="shared" si="15"/>
        <v>OK</v>
      </c>
    </row>
    <row r="24" spans="1:49" ht="15">
      <c r="A24" s="58">
        <v>18</v>
      </c>
      <c r="B24" s="31" t="s">
        <v>125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/>
      <c r="S24" s="50">
        <v>1</v>
      </c>
      <c r="T24" s="38">
        <v>1</v>
      </c>
      <c r="U24" s="48">
        <v>1</v>
      </c>
      <c r="V24" s="50"/>
      <c r="W24" s="16"/>
      <c r="X24" s="38"/>
      <c r="Y24" s="32"/>
      <c r="Z24" s="50"/>
      <c r="AA24" s="17">
        <v>1</v>
      </c>
      <c r="AB24" s="24"/>
      <c r="AC24" s="50"/>
      <c r="AD24" s="17">
        <v>1</v>
      </c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0"/>
        <v>Finished</v>
      </c>
      <c r="AO24" s="18">
        <f t="shared" si="9"/>
        <v>18</v>
      </c>
      <c r="AP24" s="18" t="str">
        <f t="shared" si="10"/>
        <v>OK</v>
      </c>
      <c r="AQ24" s="18" t="str">
        <f t="shared" si="11"/>
        <v>OK</v>
      </c>
      <c r="AR24" s="18" t="str">
        <f t="shared" si="4"/>
        <v>OK</v>
      </c>
      <c r="AS24" s="18" t="str">
        <f t="shared" si="12"/>
        <v>OK</v>
      </c>
      <c r="AT24" s="18" t="str">
        <f t="shared" si="13"/>
        <v>OK</v>
      </c>
      <c r="AU24" s="18" t="str">
        <f t="shared" si="14"/>
        <v>OK</v>
      </c>
      <c r="AV24" s="22" t="str">
        <f t="shared" si="7"/>
        <v>OK</v>
      </c>
      <c r="AW24" s="23" t="str">
        <f t="shared" si="15"/>
        <v>OK</v>
      </c>
    </row>
    <row r="25" spans="1:49" ht="15">
      <c r="A25" s="58">
        <v>19</v>
      </c>
      <c r="B25" s="31" t="s">
        <v>126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/>
      <c r="S25" s="50"/>
      <c r="T25" s="38">
        <v>1</v>
      </c>
      <c r="U25" s="48">
        <v>1</v>
      </c>
      <c r="V25" s="50"/>
      <c r="W25" s="16"/>
      <c r="X25" s="38"/>
      <c r="Y25" s="32"/>
      <c r="Z25" s="50"/>
      <c r="AA25" s="17">
        <v>1</v>
      </c>
      <c r="AB25" s="24"/>
      <c r="AC25" s="50"/>
      <c r="AD25" s="17">
        <v>1</v>
      </c>
      <c r="AE25" s="24"/>
      <c r="AF25" s="50"/>
      <c r="AG25" s="50"/>
      <c r="AH25" s="50">
        <v>1</v>
      </c>
      <c r="AI25" s="53"/>
      <c r="AJ25" s="24">
        <v>1</v>
      </c>
      <c r="AK25" s="50">
        <v>1</v>
      </c>
      <c r="AL25" s="16"/>
      <c r="AN25" s="21" t="str">
        <f t="shared" si="0"/>
        <v>Finished</v>
      </c>
      <c r="AO25" s="18">
        <f t="shared" si="9"/>
        <v>19</v>
      </c>
      <c r="AP25" s="18" t="str">
        <f t="shared" si="10"/>
        <v>OK</v>
      </c>
      <c r="AQ25" s="18" t="str">
        <f t="shared" si="11"/>
        <v>OK</v>
      </c>
      <c r="AR25" s="18" t="str">
        <f t="shared" si="4"/>
        <v>OK</v>
      </c>
      <c r="AS25" s="18" t="str">
        <f t="shared" si="12"/>
        <v>OK</v>
      </c>
      <c r="AT25" s="18" t="str">
        <f t="shared" si="13"/>
        <v>OK</v>
      </c>
      <c r="AU25" s="18" t="str">
        <f t="shared" si="14"/>
        <v>OK</v>
      </c>
      <c r="AV25" s="22" t="str">
        <f t="shared" si="7"/>
        <v>OK</v>
      </c>
      <c r="AW25" s="23" t="str">
        <f t="shared" si="15"/>
        <v>OK</v>
      </c>
    </row>
    <row r="26" spans="1:49" ht="15">
      <c r="A26" s="58">
        <v>20</v>
      </c>
      <c r="B26" s="31" t="s">
        <v>127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/>
      <c r="W26" s="16"/>
      <c r="X26" s="38"/>
      <c r="Y26" s="32"/>
      <c r="Z26" s="50"/>
      <c r="AA26" s="17">
        <v>1</v>
      </c>
      <c r="AB26" s="24"/>
      <c r="AC26" s="50"/>
      <c r="AD26" s="17">
        <v>1</v>
      </c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/>
      <c r="AN26" s="21" t="str">
        <f t="shared" si="0"/>
        <v>Finished</v>
      </c>
      <c r="AO26" s="18">
        <f t="shared" si="9"/>
        <v>20</v>
      </c>
      <c r="AP26" s="18" t="str">
        <f t="shared" si="10"/>
        <v>OK</v>
      </c>
      <c r="AQ26" s="18" t="str">
        <f t="shared" si="11"/>
        <v>OK</v>
      </c>
      <c r="AR26" s="18" t="str">
        <f t="shared" si="4"/>
        <v>OK</v>
      </c>
      <c r="AS26" s="18" t="str">
        <f t="shared" si="12"/>
        <v>OK</v>
      </c>
      <c r="AT26" s="18" t="str">
        <f t="shared" si="13"/>
        <v>OK</v>
      </c>
      <c r="AU26" s="18" t="str">
        <f t="shared" si="14"/>
        <v>OK</v>
      </c>
      <c r="AV26" s="22" t="str">
        <f t="shared" si="7"/>
        <v>OK</v>
      </c>
      <c r="AW26" s="23" t="str">
        <f t="shared" si="15"/>
        <v>OK</v>
      </c>
    </row>
    <row r="27" spans="1:49" ht="15">
      <c r="A27" s="58">
        <v>21</v>
      </c>
      <c r="B27" s="31" t="s">
        <v>128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/>
      <c r="T27" s="38">
        <v>1</v>
      </c>
      <c r="U27" s="48">
        <v>1</v>
      </c>
      <c r="V27" s="50">
        <v>1</v>
      </c>
      <c r="W27" s="16"/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/>
      <c r="AG27" s="50">
        <v>1</v>
      </c>
      <c r="AH27" s="50">
        <v>1</v>
      </c>
      <c r="AI27" s="53"/>
      <c r="AJ27" s="24"/>
      <c r="AK27" s="50">
        <v>1</v>
      </c>
      <c r="AL27" s="16"/>
      <c r="AM27" s="1"/>
      <c r="AN27" s="21" t="str">
        <f t="shared" si="0"/>
        <v>Finished</v>
      </c>
      <c r="AO27" s="18">
        <f t="shared" si="9"/>
        <v>21</v>
      </c>
      <c r="AP27" s="18" t="str">
        <f t="shared" si="10"/>
        <v>OK</v>
      </c>
      <c r="AQ27" s="18" t="str">
        <f t="shared" si="11"/>
        <v>OK</v>
      </c>
      <c r="AR27" s="18" t="str">
        <f t="shared" si="4"/>
        <v>OK</v>
      </c>
      <c r="AS27" s="18" t="str">
        <f t="shared" si="12"/>
        <v>OK</v>
      </c>
      <c r="AT27" s="18" t="str">
        <f t="shared" si="13"/>
        <v>OK</v>
      </c>
      <c r="AU27" s="18" t="str">
        <f t="shared" si="14"/>
        <v>OK</v>
      </c>
      <c r="AV27" s="22" t="str">
        <f t="shared" si="7"/>
        <v>OK</v>
      </c>
      <c r="AW27" s="23" t="str">
        <f t="shared" si="15"/>
        <v>OK</v>
      </c>
    </row>
    <row r="28" spans="1:49" ht="15">
      <c r="A28" s="58">
        <v>22</v>
      </c>
      <c r="B28" s="31" t="s">
        <v>129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/>
      <c r="V28" s="50"/>
      <c r="W28" s="16"/>
      <c r="X28" s="38"/>
      <c r="Y28" s="32"/>
      <c r="Z28" s="50"/>
      <c r="AA28" s="17">
        <v>1</v>
      </c>
      <c r="AB28" s="24"/>
      <c r="AC28" s="50"/>
      <c r="AD28" s="17">
        <v>1</v>
      </c>
      <c r="AE28" s="24"/>
      <c r="AF28" s="50"/>
      <c r="AG28" s="50"/>
      <c r="AH28" s="50"/>
      <c r="AI28" s="53">
        <v>1</v>
      </c>
      <c r="AJ28" s="24"/>
      <c r="AK28" s="50">
        <v>1</v>
      </c>
      <c r="AL28" s="16"/>
      <c r="AM28" s="1"/>
      <c r="AN28" s="21" t="str">
        <f t="shared" si="0"/>
        <v>Finished</v>
      </c>
      <c r="AO28" s="18">
        <f t="shared" si="9"/>
        <v>22</v>
      </c>
      <c r="AP28" s="18" t="str">
        <f t="shared" si="10"/>
        <v>OK</v>
      </c>
      <c r="AQ28" s="18" t="str">
        <f t="shared" si="11"/>
        <v>OK</v>
      </c>
      <c r="AR28" s="18" t="str">
        <f t="shared" si="4"/>
        <v>OK</v>
      </c>
      <c r="AS28" s="18" t="str">
        <f t="shared" si="12"/>
        <v>OK</v>
      </c>
      <c r="AT28" s="18" t="str">
        <f t="shared" si="13"/>
        <v>OK</v>
      </c>
      <c r="AU28" s="18" t="str">
        <f t="shared" si="14"/>
        <v>OK</v>
      </c>
      <c r="AV28" s="22" t="str">
        <f t="shared" si="7"/>
        <v>OK</v>
      </c>
      <c r="AW28" s="23" t="str">
        <f t="shared" si="15"/>
        <v>OK</v>
      </c>
    </row>
    <row r="29" spans="1:49" ht="15">
      <c r="A29" s="58">
        <v>23</v>
      </c>
      <c r="B29" s="31" t="s">
        <v>130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>
        <v>1</v>
      </c>
      <c r="T29" s="38">
        <v>1</v>
      </c>
      <c r="U29" s="48">
        <v>1</v>
      </c>
      <c r="V29" s="50"/>
      <c r="W29" s="16"/>
      <c r="X29" s="38"/>
      <c r="Y29" s="32"/>
      <c r="Z29" s="50"/>
      <c r="AA29" s="17">
        <v>1</v>
      </c>
      <c r="AB29" s="24"/>
      <c r="AC29" s="50"/>
      <c r="AD29" s="17">
        <v>1</v>
      </c>
      <c r="AE29" s="24"/>
      <c r="AF29" s="50"/>
      <c r="AG29" s="50"/>
      <c r="AH29" s="50">
        <v>1</v>
      </c>
      <c r="AI29" s="53"/>
      <c r="AJ29" s="24"/>
      <c r="AK29" s="50">
        <v>1</v>
      </c>
      <c r="AL29" s="16"/>
      <c r="AM29" s="1"/>
      <c r="AN29" s="21" t="str">
        <f t="shared" si="0"/>
        <v>Finished</v>
      </c>
      <c r="AO29" s="18">
        <f t="shared" si="9"/>
        <v>23</v>
      </c>
      <c r="AP29" s="18" t="str">
        <f t="shared" si="10"/>
        <v>OK</v>
      </c>
      <c r="AQ29" s="18" t="str">
        <f t="shared" si="11"/>
        <v>OK</v>
      </c>
      <c r="AR29" s="18" t="str">
        <f t="shared" si="4"/>
        <v>OK</v>
      </c>
      <c r="AS29" s="18" t="str">
        <f t="shared" si="12"/>
        <v>OK</v>
      </c>
      <c r="AT29" s="18" t="str">
        <f t="shared" si="13"/>
        <v>OK</v>
      </c>
      <c r="AU29" s="18" t="str">
        <f t="shared" si="14"/>
        <v>OK</v>
      </c>
      <c r="AV29" s="22" t="str">
        <f t="shared" si="7"/>
        <v>OK</v>
      </c>
      <c r="AW29" s="23" t="str">
        <f t="shared" si="15"/>
        <v>OK</v>
      </c>
    </row>
    <row r="30" spans="1:49" ht="15">
      <c r="A30" s="58">
        <v>24</v>
      </c>
      <c r="B30" s="31" t="s">
        <v>131</v>
      </c>
      <c r="C30" s="24">
        <v>1</v>
      </c>
      <c r="D30" s="16"/>
      <c r="E30" s="24">
        <v>1</v>
      </c>
      <c r="F30" s="39">
        <v>1</v>
      </c>
      <c r="G30" s="32"/>
      <c r="H30" s="38">
        <v>1</v>
      </c>
      <c r="I30" s="32"/>
      <c r="J30" s="39">
        <v>1</v>
      </c>
      <c r="K30" s="32">
        <v>1</v>
      </c>
      <c r="L30" s="39"/>
      <c r="M30" s="32"/>
      <c r="N30" s="16"/>
      <c r="O30" s="42"/>
      <c r="P30" s="48"/>
      <c r="Q30" s="38"/>
      <c r="R30" s="48"/>
      <c r="S30" s="50"/>
      <c r="T30" s="38"/>
      <c r="U30" s="48">
        <v>1</v>
      </c>
      <c r="V30" s="50">
        <v>1</v>
      </c>
      <c r="W30" s="16">
        <v>1</v>
      </c>
      <c r="X30" s="38"/>
      <c r="Y30" s="32"/>
      <c r="Z30" s="50"/>
      <c r="AA30" s="17">
        <v>1</v>
      </c>
      <c r="AB30" s="24"/>
      <c r="AC30" s="50"/>
      <c r="AD30" s="17">
        <v>1</v>
      </c>
      <c r="AE30" s="24"/>
      <c r="AF30" s="50"/>
      <c r="AG30" s="50"/>
      <c r="AH30" s="50"/>
      <c r="AI30" s="53">
        <v>1</v>
      </c>
      <c r="AJ30" s="24">
        <v>1</v>
      </c>
      <c r="AK30" s="50"/>
      <c r="AL30" s="16"/>
      <c r="AM30" s="1"/>
      <c r="AN30" s="21" t="str">
        <f t="shared" si="0"/>
        <v>Finished</v>
      </c>
      <c r="AO30" s="18">
        <f t="shared" si="9"/>
        <v>24</v>
      </c>
      <c r="AP30" s="18" t="str">
        <f t="shared" si="10"/>
        <v>OK</v>
      </c>
      <c r="AQ30" s="18" t="str">
        <f t="shared" si="11"/>
        <v>OK</v>
      </c>
      <c r="AR30" s="18" t="str">
        <f t="shared" si="4"/>
        <v>OK</v>
      </c>
      <c r="AS30" s="18" t="str">
        <f t="shared" si="12"/>
        <v>OK</v>
      </c>
      <c r="AT30" s="18" t="str">
        <f t="shared" si="13"/>
        <v>OK</v>
      </c>
      <c r="AU30" s="18" t="str">
        <f t="shared" si="14"/>
        <v>OK</v>
      </c>
      <c r="AV30" s="22" t="str">
        <f t="shared" si="7"/>
        <v>OK</v>
      </c>
      <c r="AW30" s="23" t="str">
        <f t="shared" si="15"/>
        <v>OK</v>
      </c>
    </row>
    <row r="31" spans="1:49" ht="15">
      <c r="A31" s="58">
        <v>25</v>
      </c>
      <c r="B31" s="31" t="s">
        <v>132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>
        <v>1</v>
      </c>
      <c r="U31" s="48">
        <v>1</v>
      </c>
      <c r="V31" s="50">
        <v>1</v>
      </c>
      <c r="W31" s="16">
        <v>1</v>
      </c>
      <c r="X31" s="38"/>
      <c r="Y31" s="32"/>
      <c r="Z31" s="50"/>
      <c r="AA31" s="17">
        <v>1</v>
      </c>
      <c r="AB31" s="24"/>
      <c r="AC31" s="50"/>
      <c r="AD31" s="17">
        <v>1</v>
      </c>
      <c r="AE31" s="24"/>
      <c r="AF31" s="50"/>
      <c r="AG31" s="50">
        <v>1</v>
      </c>
      <c r="AH31" s="50"/>
      <c r="AI31" s="53"/>
      <c r="AJ31" s="24">
        <v>1</v>
      </c>
      <c r="AK31" s="50">
        <v>1</v>
      </c>
      <c r="AL31" s="16"/>
      <c r="AM31" s="1"/>
      <c r="AN31" s="21" t="str">
        <f t="shared" si="0"/>
        <v>Finished</v>
      </c>
      <c r="AO31" s="18">
        <f t="shared" si="9"/>
        <v>25</v>
      </c>
      <c r="AP31" s="18" t="str">
        <f t="shared" si="10"/>
        <v>OK</v>
      </c>
      <c r="AQ31" s="18" t="str">
        <f t="shared" si="11"/>
        <v>OK</v>
      </c>
      <c r="AR31" s="18" t="str">
        <f t="shared" si="4"/>
        <v>OK</v>
      </c>
      <c r="AS31" s="18" t="str">
        <f t="shared" si="12"/>
        <v>OK</v>
      </c>
      <c r="AT31" s="18" t="str">
        <f t="shared" si="13"/>
        <v>OK</v>
      </c>
      <c r="AU31" s="18" t="str">
        <f t="shared" si="14"/>
        <v>OK</v>
      </c>
      <c r="AV31" s="22" t="str">
        <f t="shared" si="7"/>
        <v>OK</v>
      </c>
      <c r="AW31" s="23" t="str">
        <f t="shared" si="15"/>
        <v>OK</v>
      </c>
    </row>
    <row r="32" spans="1:49" ht="15">
      <c r="A32" s="58">
        <v>26</v>
      </c>
      <c r="B32" s="31" t="s">
        <v>133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>
        <v>1</v>
      </c>
      <c r="T32" s="38">
        <v>1</v>
      </c>
      <c r="U32" s="48">
        <v>1</v>
      </c>
      <c r="V32" s="50">
        <v>1</v>
      </c>
      <c r="W32" s="16"/>
      <c r="X32" s="38"/>
      <c r="Y32" s="32"/>
      <c r="Z32" s="50"/>
      <c r="AA32" s="17">
        <v>1</v>
      </c>
      <c r="AB32" s="24"/>
      <c r="AC32" s="50"/>
      <c r="AD32" s="17">
        <v>1</v>
      </c>
      <c r="AE32" s="24"/>
      <c r="AF32" s="50"/>
      <c r="AG32" s="50">
        <v>1</v>
      </c>
      <c r="AH32" s="50">
        <v>1</v>
      </c>
      <c r="AI32" s="53"/>
      <c r="AJ32" s="24"/>
      <c r="AK32" s="50">
        <v>1</v>
      </c>
      <c r="AL32" s="16"/>
      <c r="AM32" s="1"/>
      <c r="AN32" s="21" t="str">
        <f t="shared" si="0"/>
        <v>Finished</v>
      </c>
      <c r="AO32" s="18">
        <f t="shared" si="9"/>
        <v>26</v>
      </c>
      <c r="AP32" s="18" t="str">
        <f t="shared" si="10"/>
        <v>OK</v>
      </c>
      <c r="AQ32" s="18" t="str">
        <f t="shared" si="11"/>
        <v>OK</v>
      </c>
      <c r="AR32" s="18" t="str">
        <f t="shared" si="4"/>
        <v>OK</v>
      </c>
      <c r="AS32" s="18" t="str">
        <f t="shared" si="12"/>
        <v>OK</v>
      </c>
      <c r="AT32" s="18" t="str">
        <f t="shared" si="13"/>
        <v>OK</v>
      </c>
      <c r="AU32" s="18" t="str">
        <f t="shared" si="14"/>
        <v>OK</v>
      </c>
      <c r="AV32" s="22" t="str">
        <f t="shared" si="7"/>
        <v>OK</v>
      </c>
      <c r="AW32" s="23" t="str">
        <f t="shared" si="15"/>
        <v>OK</v>
      </c>
    </row>
    <row r="33" spans="1:49" ht="15">
      <c r="A33" s="58">
        <v>27</v>
      </c>
      <c r="B33" s="31" t="s">
        <v>134</v>
      </c>
      <c r="C33" s="24">
        <v>1</v>
      </c>
      <c r="D33" s="16"/>
      <c r="E33" s="24">
        <v>1</v>
      </c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>
        <v>1</v>
      </c>
      <c r="S33" s="50">
        <v>1</v>
      </c>
      <c r="T33" s="38">
        <v>1</v>
      </c>
      <c r="U33" s="48"/>
      <c r="V33" s="50"/>
      <c r="W33" s="16"/>
      <c r="X33" s="38"/>
      <c r="Y33" s="32">
        <v>1</v>
      </c>
      <c r="Z33" s="50">
        <v>1</v>
      </c>
      <c r="AA33" s="17"/>
      <c r="AB33" s="24"/>
      <c r="AC33" s="50"/>
      <c r="AD33" s="17">
        <v>1</v>
      </c>
      <c r="AE33" s="24"/>
      <c r="AF33" s="50"/>
      <c r="AG33" s="50">
        <v>1</v>
      </c>
      <c r="AH33" s="50">
        <v>1</v>
      </c>
      <c r="AI33" s="53"/>
      <c r="AJ33" s="24">
        <v>1</v>
      </c>
      <c r="AK33" s="50">
        <v>1</v>
      </c>
      <c r="AL33" s="16"/>
      <c r="AM33" s="1"/>
      <c r="AN33" s="21" t="str">
        <f t="shared" si="0"/>
        <v>Finished</v>
      </c>
      <c r="AO33" s="18">
        <f t="shared" si="9"/>
        <v>27</v>
      </c>
      <c r="AP33" s="18" t="str">
        <f t="shared" si="10"/>
        <v>OK</v>
      </c>
      <c r="AQ33" s="18" t="str">
        <f t="shared" si="11"/>
        <v>OK</v>
      </c>
      <c r="AR33" s="18" t="str">
        <f t="shared" si="4"/>
        <v>OK</v>
      </c>
      <c r="AS33" s="18" t="str">
        <f t="shared" si="12"/>
        <v>OK</v>
      </c>
      <c r="AT33" s="18" t="str">
        <f t="shared" si="13"/>
        <v>OK</v>
      </c>
      <c r="AU33" s="18" t="str">
        <f t="shared" si="14"/>
        <v>OK</v>
      </c>
      <c r="AV33" s="22" t="str">
        <f t="shared" si="7"/>
        <v>OK</v>
      </c>
      <c r="AW33" s="23" t="str">
        <f t="shared" si="15"/>
        <v>OK</v>
      </c>
    </row>
    <row r="34" spans="1:49" ht="15">
      <c r="A34" s="58">
        <v>28</v>
      </c>
      <c r="B34" s="31" t="s">
        <v>135</v>
      </c>
      <c r="C34" s="24">
        <v>1</v>
      </c>
      <c r="D34" s="16"/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>
        <v>1</v>
      </c>
      <c r="T34" s="38">
        <v>1</v>
      </c>
      <c r="U34" s="48"/>
      <c r="V34" s="50"/>
      <c r="W34" s="16"/>
      <c r="X34" s="38"/>
      <c r="Y34" s="32"/>
      <c r="Z34" s="50"/>
      <c r="AA34" s="17">
        <v>1</v>
      </c>
      <c r="AB34" s="24"/>
      <c r="AC34" s="50"/>
      <c r="AD34" s="17">
        <v>1</v>
      </c>
      <c r="AE34" s="24"/>
      <c r="AF34" s="50"/>
      <c r="AG34" s="50"/>
      <c r="AH34" s="50">
        <v>1</v>
      </c>
      <c r="AI34" s="53">
        <v>1</v>
      </c>
      <c r="AJ34" s="24"/>
      <c r="AK34" s="50">
        <v>1</v>
      </c>
      <c r="AL34" s="16"/>
      <c r="AM34" s="1"/>
      <c r="AN34" s="21" t="str">
        <f t="shared" si="0"/>
        <v>Finished</v>
      </c>
      <c r="AO34" s="18">
        <f t="shared" si="9"/>
        <v>28</v>
      </c>
      <c r="AP34" s="18" t="str">
        <f t="shared" si="10"/>
        <v>OK</v>
      </c>
      <c r="AQ34" s="18" t="str">
        <f t="shared" si="11"/>
        <v>OK</v>
      </c>
      <c r="AR34" s="18" t="str">
        <f t="shared" si="4"/>
        <v>OK</v>
      </c>
      <c r="AS34" s="18" t="str">
        <f t="shared" si="12"/>
        <v>OK</v>
      </c>
      <c r="AT34" s="18" t="str">
        <f t="shared" si="13"/>
        <v>OK</v>
      </c>
      <c r="AU34" s="18" t="str">
        <f t="shared" si="14"/>
        <v>OK</v>
      </c>
      <c r="AV34" s="22" t="str">
        <f t="shared" si="7"/>
        <v>OK</v>
      </c>
      <c r="AW34" s="23" t="str">
        <f t="shared" si="15"/>
        <v>OK</v>
      </c>
    </row>
    <row r="35" spans="1:49" ht="15">
      <c r="A35" s="58">
        <v>29</v>
      </c>
      <c r="B35" s="31" t="s">
        <v>136</v>
      </c>
      <c r="C35" s="24">
        <v>1</v>
      </c>
      <c r="D35" s="16"/>
      <c r="E35" s="24">
        <v>1</v>
      </c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>
        <v>1</v>
      </c>
      <c r="T35" s="38">
        <v>1</v>
      </c>
      <c r="U35" s="48">
        <v>1</v>
      </c>
      <c r="V35" s="50"/>
      <c r="W35" s="16"/>
      <c r="X35" s="38"/>
      <c r="Y35" s="32"/>
      <c r="Z35" s="50"/>
      <c r="AA35" s="17">
        <v>1</v>
      </c>
      <c r="AB35" s="24"/>
      <c r="AC35" s="50"/>
      <c r="AD35" s="17">
        <v>1</v>
      </c>
      <c r="AE35" s="24"/>
      <c r="AF35" s="50"/>
      <c r="AG35" s="50">
        <v>1</v>
      </c>
      <c r="AH35" s="50">
        <v>1</v>
      </c>
      <c r="AI35" s="53">
        <v>1</v>
      </c>
      <c r="AJ35" s="24"/>
      <c r="AK35" s="50">
        <v>1</v>
      </c>
      <c r="AL35" s="16"/>
      <c r="AM35" s="1"/>
      <c r="AN35" s="21" t="str">
        <f t="shared" si="0"/>
        <v>Finished</v>
      </c>
      <c r="AO35" s="18">
        <f t="shared" si="9"/>
        <v>29</v>
      </c>
      <c r="AP35" s="18" t="str">
        <f t="shared" si="10"/>
        <v>OK</v>
      </c>
      <c r="AQ35" s="18" t="str">
        <f t="shared" si="11"/>
        <v>OK</v>
      </c>
      <c r="AR35" s="18" t="str">
        <f t="shared" si="4"/>
        <v>OK</v>
      </c>
      <c r="AS35" s="18" t="str">
        <f t="shared" si="12"/>
        <v>OK</v>
      </c>
      <c r="AT35" s="18" t="str">
        <f t="shared" si="13"/>
        <v>OK</v>
      </c>
      <c r="AU35" s="18" t="str">
        <f t="shared" si="14"/>
        <v>OK</v>
      </c>
      <c r="AV35" s="22" t="str">
        <f t="shared" si="7"/>
        <v>OK</v>
      </c>
      <c r="AW35" s="23" t="str">
        <f t="shared" si="15"/>
        <v>OK</v>
      </c>
    </row>
    <row r="36" spans="1:49" ht="15">
      <c r="A36" s="58">
        <v>30</v>
      </c>
      <c r="B36" s="31" t="s">
        <v>137</v>
      </c>
      <c r="C36" s="24">
        <v>1</v>
      </c>
      <c r="D36" s="16"/>
      <c r="E36" s="24">
        <v>1</v>
      </c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>
        <v>1</v>
      </c>
      <c r="T36" s="38">
        <v>1</v>
      </c>
      <c r="U36" s="48">
        <v>1</v>
      </c>
      <c r="V36" s="50">
        <v>1</v>
      </c>
      <c r="W36" s="16">
        <v>1</v>
      </c>
      <c r="X36" s="38"/>
      <c r="Y36" s="32"/>
      <c r="Z36" s="50"/>
      <c r="AA36" s="17">
        <v>1</v>
      </c>
      <c r="AB36" s="24"/>
      <c r="AC36" s="50"/>
      <c r="AD36" s="17">
        <v>1</v>
      </c>
      <c r="AE36" s="24"/>
      <c r="AF36" s="50"/>
      <c r="AG36" s="50">
        <v>1</v>
      </c>
      <c r="AH36" s="50">
        <v>1</v>
      </c>
      <c r="AI36" s="53"/>
      <c r="AJ36" s="24"/>
      <c r="AK36" s="50">
        <v>1</v>
      </c>
      <c r="AL36" s="16"/>
      <c r="AM36" s="1"/>
      <c r="AN36" s="21" t="str">
        <f t="shared" si="0"/>
        <v>Finished</v>
      </c>
      <c r="AO36" s="18">
        <f t="shared" si="9"/>
        <v>30</v>
      </c>
      <c r="AP36" s="18" t="str">
        <f t="shared" si="10"/>
        <v>OK</v>
      </c>
      <c r="AQ36" s="18" t="str">
        <f t="shared" si="11"/>
        <v>OK</v>
      </c>
      <c r="AR36" s="18" t="str">
        <f t="shared" si="4"/>
        <v>OK</v>
      </c>
      <c r="AS36" s="18" t="str">
        <f t="shared" si="12"/>
        <v>OK</v>
      </c>
      <c r="AT36" s="18" t="str">
        <f t="shared" si="13"/>
        <v>OK</v>
      </c>
      <c r="AU36" s="18" t="str">
        <f t="shared" si="14"/>
        <v>OK</v>
      </c>
      <c r="AV36" s="22" t="str">
        <f t="shared" si="7"/>
        <v>OK</v>
      </c>
      <c r="AW36" s="23" t="str">
        <f t="shared" si="15"/>
        <v>OK</v>
      </c>
    </row>
    <row r="37" spans="1:49" ht="15">
      <c r="A37" s="58">
        <v>31</v>
      </c>
      <c r="B37" s="31" t="s">
        <v>138</v>
      </c>
      <c r="C37" s="24">
        <v>1</v>
      </c>
      <c r="D37" s="16"/>
      <c r="E37" s="24">
        <v>1</v>
      </c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>
        <v>1</v>
      </c>
      <c r="U37" s="48">
        <v>1</v>
      </c>
      <c r="V37" s="50">
        <v>1</v>
      </c>
      <c r="W37" s="16"/>
      <c r="X37" s="38"/>
      <c r="Y37" s="32"/>
      <c r="Z37" s="50"/>
      <c r="AA37" s="17">
        <v>1</v>
      </c>
      <c r="AB37" s="24"/>
      <c r="AC37" s="50"/>
      <c r="AD37" s="17">
        <v>1</v>
      </c>
      <c r="AE37" s="24"/>
      <c r="AF37" s="50"/>
      <c r="AG37" s="50">
        <v>1</v>
      </c>
      <c r="AH37" s="50"/>
      <c r="AI37" s="53"/>
      <c r="AJ37" s="24"/>
      <c r="AK37" s="50">
        <v>1</v>
      </c>
      <c r="AL37" s="16"/>
      <c r="AM37" s="1"/>
      <c r="AN37" s="21" t="str">
        <f t="shared" si="0"/>
        <v>Finished</v>
      </c>
      <c r="AO37" s="18">
        <f t="shared" si="9"/>
        <v>31</v>
      </c>
      <c r="AP37" s="18" t="str">
        <f t="shared" si="10"/>
        <v>OK</v>
      </c>
      <c r="AQ37" s="18" t="str">
        <f t="shared" si="11"/>
        <v>OK</v>
      </c>
      <c r="AR37" s="18" t="str">
        <f t="shared" si="4"/>
        <v>OK</v>
      </c>
      <c r="AS37" s="18" t="str">
        <f t="shared" si="12"/>
        <v>OK</v>
      </c>
      <c r="AT37" s="18" t="str">
        <f t="shared" si="13"/>
        <v>OK</v>
      </c>
      <c r="AU37" s="18" t="str">
        <f t="shared" si="14"/>
        <v>OK</v>
      </c>
      <c r="AV37" s="22" t="str">
        <f t="shared" si="7"/>
        <v>OK</v>
      </c>
      <c r="AW37" s="23" t="str">
        <f t="shared" si="15"/>
        <v>OK</v>
      </c>
    </row>
    <row r="38" spans="1:49" ht="15">
      <c r="A38" s="58">
        <v>32</v>
      </c>
      <c r="B38" s="31" t="s">
        <v>139</v>
      </c>
      <c r="C38" s="24">
        <v>1</v>
      </c>
      <c r="D38" s="16"/>
      <c r="E38" s="24"/>
      <c r="F38" s="39">
        <v>1</v>
      </c>
      <c r="G38" s="32">
        <v>1</v>
      </c>
      <c r="H38" s="38">
        <v>1</v>
      </c>
      <c r="I38" s="32">
        <v>1</v>
      </c>
      <c r="J38" s="39">
        <v>1</v>
      </c>
      <c r="K38" s="32">
        <v>1</v>
      </c>
      <c r="L38" s="39">
        <v>1</v>
      </c>
      <c r="M38" s="32"/>
      <c r="N38" s="16"/>
      <c r="O38" s="42"/>
      <c r="P38" s="48"/>
      <c r="Q38" s="38"/>
      <c r="R38" s="48"/>
      <c r="S38" s="50"/>
      <c r="T38" s="38">
        <v>1</v>
      </c>
      <c r="U38" s="48">
        <v>1</v>
      </c>
      <c r="V38" s="50">
        <v>1</v>
      </c>
      <c r="W38" s="16">
        <v>1</v>
      </c>
      <c r="X38" s="38"/>
      <c r="Y38" s="32"/>
      <c r="Z38" s="50"/>
      <c r="AA38" s="17">
        <v>1</v>
      </c>
      <c r="AB38" s="24"/>
      <c r="AC38" s="50"/>
      <c r="AD38" s="17">
        <v>1</v>
      </c>
      <c r="AE38" s="24"/>
      <c r="AF38" s="50"/>
      <c r="AG38" s="50">
        <v>1</v>
      </c>
      <c r="AH38" s="50"/>
      <c r="AI38" s="53"/>
      <c r="AJ38" s="24"/>
      <c r="AK38" s="50">
        <v>1</v>
      </c>
      <c r="AL38" s="16">
        <v>1</v>
      </c>
      <c r="AM38" s="1"/>
      <c r="AN38" s="21" t="str">
        <f t="shared" si="0"/>
        <v>Finished</v>
      </c>
      <c r="AO38" s="18">
        <f t="shared" si="9"/>
        <v>32</v>
      </c>
      <c r="AP38" s="18" t="str">
        <f t="shared" si="10"/>
        <v>OK</v>
      </c>
      <c r="AQ38" s="18" t="str">
        <f t="shared" si="11"/>
        <v>OK</v>
      </c>
      <c r="AR38" s="18" t="str">
        <f t="shared" si="4"/>
        <v>OK</v>
      </c>
      <c r="AS38" s="18" t="str">
        <f t="shared" si="12"/>
        <v>OK</v>
      </c>
      <c r="AT38" s="18" t="str">
        <f t="shared" si="13"/>
        <v>OK</v>
      </c>
      <c r="AU38" s="18" t="str">
        <f t="shared" si="14"/>
        <v>OK</v>
      </c>
      <c r="AV38" s="22" t="str">
        <f t="shared" si="7"/>
        <v>OK</v>
      </c>
      <c r="AW38" s="23" t="str">
        <f t="shared" si="15"/>
        <v>OK</v>
      </c>
    </row>
    <row r="39" spans="1:49" ht="15">
      <c r="A39" s="58">
        <v>33</v>
      </c>
      <c r="B39" s="31" t="s">
        <v>140</v>
      </c>
      <c r="C39" s="24">
        <v>1</v>
      </c>
      <c r="D39" s="16"/>
      <c r="E39" s="24"/>
      <c r="F39" s="39">
        <v>1</v>
      </c>
      <c r="G39" s="32">
        <v>1</v>
      </c>
      <c r="H39" s="38">
        <v>1</v>
      </c>
      <c r="I39" s="32">
        <v>1</v>
      </c>
      <c r="J39" s="39">
        <v>1</v>
      </c>
      <c r="K39" s="32">
        <v>1</v>
      </c>
      <c r="L39" s="39">
        <v>1</v>
      </c>
      <c r="M39" s="32"/>
      <c r="N39" s="16"/>
      <c r="O39" s="42"/>
      <c r="P39" s="48"/>
      <c r="Q39" s="38"/>
      <c r="R39" s="48">
        <v>1</v>
      </c>
      <c r="S39" s="50">
        <v>1</v>
      </c>
      <c r="T39" s="38"/>
      <c r="U39" s="48"/>
      <c r="V39" s="50"/>
      <c r="W39" s="16"/>
      <c r="X39" s="38"/>
      <c r="Y39" s="32"/>
      <c r="Z39" s="50"/>
      <c r="AA39" s="17">
        <v>1</v>
      </c>
      <c r="AB39" s="24"/>
      <c r="AC39" s="50"/>
      <c r="AD39" s="17">
        <v>1</v>
      </c>
      <c r="AE39" s="24"/>
      <c r="AF39" s="50">
        <v>1</v>
      </c>
      <c r="AG39" s="50">
        <v>1</v>
      </c>
      <c r="AH39" s="50"/>
      <c r="AI39" s="53"/>
      <c r="AJ39" s="24"/>
      <c r="AK39" s="50">
        <v>1</v>
      </c>
      <c r="AL39" s="16"/>
      <c r="AM39" s="1"/>
      <c r="AN39" s="21" t="str">
        <f t="shared" ref="AN39:AN70" si="16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9"/>
        <v>33</v>
      </c>
      <c r="AP39" s="18" t="str">
        <f t="shared" si="10"/>
        <v>OK</v>
      </c>
      <c r="AQ39" s="18" t="str">
        <f t="shared" si="11"/>
        <v>OK</v>
      </c>
      <c r="AR39" s="18" t="str">
        <f t="shared" si="4"/>
        <v>OK</v>
      </c>
      <c r="AS39" s="18" t="str">
        <f t="shared" si="12"/>
        <v>OK</v>
      </c>
      <c r="AT39" s="18" t="str">
        <f t="shared" si="13"/>
        <v>OK</v>
      </c>
      <c r="AU39" s="18" t="str">
        <f t="shared" si="14"/>
        <v>OK</v>
      </c>
      <c r="AV39" s="22" t="str">
        <f t="shared" si="7"/>
        <v>OK</v>
      </c>
      <c r="AW39" s="23" t="str">
        <f t="shared" si="15"/>
        <v>OK</v>
      </c>
    </row>
    <row r="40" spans="1:49" ht="15">
      <c r="A40" s="58">
        <v>34</v>
      </c>
      <c r="B40" s="31" t="s">
        <v>141</v>
      </c>
      <c r="C40" s="24">
        <v>1</v>
      </c>
      <c r="D40" s="16"/>
      <c r="E40" s="24">
        <v>1</v>
      </c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>
        <v>1</v>
      </c>
      <c r="T40" s="38"/>
      <c r="U40" s="48"/>
      <c r="V40" s="50"/>
      <c r="W40" s="16"/>
      <c r="X40" s="38"/>
      <c r="Y40" s="32"/>
      <c r="Z40" s="50"/>
      <c r="AA40" s="17">
        <v>1</v>
      </c>
      <c r="AB40" s="24"/>
      <c r="AC40" s="50"/>
      <c r="AD40" s="17">
        <v>1</v>
      </c>
      <c r="AE40" s="24"/>
      <c r="AF40" s="50"/>
      <c r="AG40" s="50"/>
      <c r="AH40" s="50">
        <v>1</v>
      </c>
      <c r="AI40" s="53"/>
      <c r="AJ40" s="24"/>
      <c r="AK40" s="50">
        <v>1</v>
      </c>
      <c r="AL40" s="16">
        <v>1</v>
      </c>
      <c r="AM40" s="1"/>
      <c r="AN40" s="21" t="str">
        <f t="shared" si="16"/>
        <v>Finished</v>
      </c>
      <c r="AO40" s="18">
        <f t="shared" si="9"/>
        <v>34</v>
      </c>
      <c r="AP40" s="18" t="str">
        <f t="shared" si="10"/>
        <v>OK</v>
      </c>
      <c r="AQ40" s="18" t="str">
        <f t="shared" si="11"/>
        <v>OK</v>
      </c>
      <c r="AR40" s="18" t="str">
        <f t="shared" si="4"/>
        <v>OK</v>
      </c>
      <c r="AS40" s="18" t="str">
        <f t="shared" si="12"/>
        <v>OK</v>
      </c>
      <c r="AT40" s="18" t="str">
        <f t="shared" si="13"/>
        <v>OK</v>
      </c>
      <c r="AU40" s="18" t="str">
        <f t="shared" si="14"/>
        <v>OK</v>
      </c>
      <c r="AV40" s="22" t="str">
        <f t="shared" si="7"/>
        <v>OK</v>
      </c>
      <c r="AW40" s="23" t="str">
        <f t="shared" si="15"/>
        <v>OK</v>
      </c>
    </row>
    <row r="41" spans="1:49" ht="15">
      <c r="A41" s="58">
        <v>35</v>
      </c>
      <c r="B41" s="31" t="s">
        <v>142</v>
      </c>
      <c r="C41" s="24">
        <v>1</v>
      </c>
      <c r="D41" s="16"/>
      <c r="E41" s="24"/>
      <c r="F41" s="39">
        <v>1</v>
      </c>
      <c r="G41" s="32"/>
      <c r="H41" s="38">
        <v>1</v>
      </c>
      <c r="I41" s="32"/>
      <c r="J41" s="39">
        <v>1</v>
      </c>
      <c r="K41" s="32">
        <v>1</v>
      </c>
      <c r="L41" s="39"/>
      <c r="M41" s="32"/>
      <c r="N41" s="16"/>
      <c r="O41" s="42"/>
      <c r="P41" s="48"/>
      <c r="Q41" s="38">
        <v>1</v>
      </c>
      <c r="R41" s="48">
        <v>1</v>
      </c>
      <c r="S41" s="50">
        <v>1</v>
      </c>
      <c r="T41" s="38"/>
      <c r="U41" s="48"/>
      <c r="V41" s="50"/>
      <c r="W41" s="16"/>
      <c r="X41" s="38"/>
      <c r="Y41" s="32"/>
      <c r="Z41" s="50"/>
      <c r="AA41" s="17">
        <v>1</v>
      </c>
      <c r="AB41" s="24"/>
      <c r="AC41" s="50"/>
      <c r="AD41" s="17">
        <v>1</v>
      </c>
      <c r="AE41" s="24"/>
      <c r="AF41" s="50"/>
      <c r="AG41" s="50"/>
      <c r="AH41" s="50">
        <v>1</v>
      </c>
      <c r="AI41" s="53"/>
      <c r="AJ41" s="24"/>
      <c r="AK41" s="50">
        <v>1</v>
      </c>
      <c r="AL41" s="16">
        <v>1</v>
      </c>
      <c r="AM41" s="1"/>
      <c r="AN41" s="21" t="str">
        <f t="shared" si="16"/>
        <v>Finished</v>
      </c>
      <c r="AO41" s="18">
        <f t="shared" si="9"/>
        <v>35</v>
      </c>
      <c r="AP41" s="18" t="str">
        <f t="shared" si="10"/>
        <v>OK</v>
      </c>
      <c r="AQ41" s="18" t="str">
        <f t="shared" si="11"/>
        <v>OK</v>
      </c>
      <c r="AR41" s="18" t="str">
        <f t="shared" si="4"/>
        <v>OK</v>
      </c>
      <c r="AS41" s="18" t="str">
        <f t="shared" si="12"/>
        <v>OK</v>
      </c>
      <c r="AT41" s="18" t="str">
        <f t="shared" si="13"/>
        <v>OK</v>
      </c>
      <c r="AU41" s="18" t="str">
        <f t="shared" si="14"/>
        <v>OK</v>
      </c>
      <c r="AV41" s="22" t="str">
        <f t="shared" si="7"/>
        <v>OK</v>
      </c>
      <c r="AW41" s="23" t="str">
        <f t="shared" si="15"/>
        <v>OK</v>
      </c>
    </row>
    <row r="42" spans="1:49" ht="15">
      <c r="A42" s="58">
        <v>36</v>
      </c>
      <c r="B42" s="31" t="s">
        <v>143</v>
      </c>
      <c r="C42" s="24">
        <v>1</v>
      </c>
      <c r="D42" s="16"/>
      <c r="E42" s="24"/>
      <c r="F42" s="39">
        <v>1</v>
      </c>
      <c r="G42" s="32">
        <v>1</v>
      </c>
      <c r="H42" s="38"/>
      <c r="I42" s="32">
        <v>1</v>
      </c>
      <c r="J42" s="39">
        <v>1</v>
      </c>
      <c r="K42" s="32">
        <v>1</v>
      </c>
      <c r="L42" s="39"/>
      <c r="M42" s="32"/>
      <c r="N42" s="16"/>
      <c r="O42" s="42"/>
      <c r="P42" s="48"/>
      <c r="Q42" s="38"/>
      <c r="R42" s="48">
        <v>1</v>
      </c>
      <c r="S42" s="50">
        <v>1</v>
      </c>
      <c r="T42" s="38">
        <v>1</v>
      </c>
      <c r="U42" s="48"/>
      <c r="V42" s="50"/>
      <c r="W42" s="16"/>
      <c r="X42" s="38"/>
      <c r="Y42" s="32"/>
      <c r="Z42" s="50">
        <v>1</v>
      </c>
      <c r="AA42" s="17"/>
      <c r="AB42" s="24"/>
      <c r="AC42" s="50"/>
      <c r="AD42" s="17">
        <v>1</v>
      </c>
      <c r="AE42" s="24"/>
      <c r="AF42" s="50">
        <v>1</v>
      </c>
      <c r="AG42" s="50"/>
      <c r="AH42" s="50"/>
      <c r="AI42" s="53"/>
      <c r="AJ42" s="24"/>
      <c r="AK42" s="50"/>
      <c r="AL42" s="16">
        <v>1</v>
      </c>
      <c r="AM42" s="1"/>
      <c r="AN42" s="21" t="str">
        <f t="shared" si="16"/>
        <v>Finished</v>
      </c>
      <c r="AO42" s="18">
        <f t="shared" si="9"/>
        <v>36</v>
      </c>
      <c r="AP42" s="18" t="str">
        <f t="shared" si="10"/>
        <v>OK</v>
      </c>
      <c r="AQ42" s="18" t="str">
        <f t="shared" si="11"/>
        <v>OK</v>
      </c>
      <c r="AR42" s="18" t="str">
        <f t="shared" si="4"/>
        <v>OK</v>
      </c>
      <c r="AS42" s="18" t="str">
        <f t="shared" si="12"/>
        <v>OK</v>
      </c>
      <c r="AT42" s="18" t="str">
        <f t="shared" si="13"/>
        <v>OK</v>
      </c>
      <c r="AU42" s="18" t="str">
        <f t="shared" si="14"/>
        <v>OK</v>
      </c>
      <c r="AV42" s="22" t="str">
        <f t="shared" si="7"/>
        <v>OK</v>
      </c>
      <c r="AW42" s="23" t="str">
        <f t="shared" si="15"/>
        <v>OK</v>
      </c>
    </row>
    <row r="43" spans="1:49" ht="15">
      <c r="A43" s="58">
        <v>37</v>
      </c>
      <c r="B43" s="31" t="s">
        <v>144</v>
      </c>
      <c r="C43" s="24">
        <v>1</v>
      </c>
      <c r="D43" s="16"/>
      <c r="E43" s="24">
        <v>1</v>
      </c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>
        <v>1</v>
      </c>
      <c r="T43" s="38">
        <v>1</v>
      </c>
      <c r="U43" s="48"/>
      <c r="V43" s="50"/>
      <c r="W43" s="16"/>
      <c r="X43" s="38"/>
      <c r="Y43" s="32"/>
      <c r="Z43" s="50"/>
      <c r="AA43" s="17">
        <v>1</v>
      </c>
      <c r="AB43" s="24">
        <v>1</v>
      </c>
      <c r="AC43" s="50">
        <v>1</v>
      </c>
      <c r="AD43" s="17"/>
      <c r="AE43" s="24"/>
      <c r="AF43" s="50">
        <v>1</v>
      </c>
      <c r="AG43" s="50"/>
      <c r="AH43" s="50"/>
      <c r="AI43" s="53"/>
      <c r="AJ43" s="24"/>
      <c r="AK43" s="50">
        <v>1</v>
      </c>
      <c r="AL43" s="16">
        <v>1</v>
      </c>
      <c r="AM43" s="1"/>
      <c r="AN43" s="21" t="str">
        <f t="shared" si="16"/>
        <v>Finished</v>
      </c>
      <c r="AO43" s="18">
        <f t="shared" si="9"/>
        <v>37</v>
      </c>
      <c r="AP43" s="18" t="str">
        <f t="shared" si="10"/>
        <v>OK</v>
      </c>
      <c r="AQ43" s="18" t="str">
        <f t="shared" si="11"/>
        <v>OK</v>
      </c>
      <c r="AR43" s="18" t="str">
        <f t="shared" si="4"/>
        <v>OK</v>
      </c>
      <c r="AS43" s="18" t="str">
        <f t="shared" si="12"/>
        <v>OK</v>
      </c>
      <c r="AT43" s="18" t="str">
        <f t="shared" si="13"/>
        <v>OK</v>
      </c>
      <c r="AU43" s="18" t="str">
        <f t="shared" si="14"/>
        <v>OK</v>
      </c>
      <c r="AV43" s="22" t="str">
        <f t="shared" si="7"/>
        <v>OK</v>
      </c>
      <c r="AW43" s="23" t="str">
        <f t="shared" si="15"/>
        <v>OK</v>
      </c>
    </row>
    <row r="44" spans="1:49" ht="15">
      <c r="A44" s="58">
        <v>38</v>
      </c>
      <c r="B44" s="31" t="s">
        <v>145</v>
      </c>
      <c r="C44" s="24">
        <v>1</v>
      </c>
      <c r="D44" s="16"/>
      <c r="E44" s="24">
        <v>1</v>
      </c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>
        <v>1</v>
      </c>
      <c r="X44" s="38"/>
      <c r="Y44" s="32"/>
      <c r="Z44" s="50"/>
      <c r="AA44" s="17">
        <v>1</v>
      </c>
      <c r="AB44" s="24"/>
      <c r="AC44" s="50"/>
      <c r="AD44" s="17">
        <v>1</v>
      </c>
      <c r="AE44" s="24"/>
      <c r="AF44" s="50"/>
      <c r="AG44" s="50">
        <v>1</v>
      </c>
      <c r="AH44" s="50">
        <v>1</v>
      </c>
      <c r="AI44" s="53"/>
      <c r="AJ44" s="24"/>
      <c r="AK44" s="50">
        <v>1</v>
      </c>
      <c r="AL44" s="16"/>
      <c r="AM44" s="1"/>
      <c r="AN44" s="21" t="str">
        <f t="shared" si="16"/>
        <v>Finished</v>
      </c>
      <c r="AO44" s="18">
        <f t="shared" si="9"/>
        <v>38</v>
      </c>
      <c r="AP44" s="18" t="str">
        <f t="shared" si="10"/>
        <v>OK</v>
      </c>
      <c r="AQ44" s="18" t="str">
        <f t="shared" si="11"/>
        <v>OK</v>
      </c>
      <c r="AR44" s="18" t="str">
        <f t="shared" si="4"/>
        <v>OK</v>
      </c>
      <c r="AS44" s="18" t="str">
        <f t="shared" si="12"/>
        <v>OK</v>
      </c>
      <c r="AT44" s="18" t="str">
        <f t="shared" si="13"/>
        <v>OK</v>
      </c>
      <c r="AU44" s="18" t="str">
        <f t="shared" si="14"/>
        <v>OK</v>
      </c>
      <c r="AV44" s="22" t="str">
        <f t="shared" si="7"/>
        <v>OK</v>
      </c>
      <c r="AW44" s="23" t="str">
        <f t="shared" si="15"/>
        <v>OK</v>
      </c>
    </row>
    <row r="45" spans="1:49" ht="15">
      <c r="A45" s="58">
        <v>39</v>
      </c>
      <c r="B45" s="31" t="s">
        <v>146</v>
      </c>
      <c r="C45" s="24">
        <v>1</v>
      </c>
      <c r="D45" s="16"/>
      <c r="E45" s="24"/>
      <c r="F45" s="39">
        <v>1</v>
      </c>
      <c r="G45" s="32">
        <v>1</v>
      </c>
      <c r="H45" s="38">
        <v>1</v>
      </c>
      <c r="I45" s="32">
        <v>1</v>
      </c>
      <c r="J45" s="39">
        <v>1</v>
      </c>
      <c r="K45" s="32">
        <v>1</v>
      </c>
      <c r="L45" s="39">
        <v>1</v>
      </c>
      <c r="M45" s="32"/>
      <c r="N45" s="16"/>
      <c r="O45" s="42"/>
      <c r="P45" s="48"/>
      <c r="Q45" s="38"/>
      <c r="R45" s="48"/>
      <c r="S45" s="50"/>
      <c r="T45" s="38"/>
      <c r="U45" s="48">
        <v>1</v>
      </c>
      <c r="V45" s="50">
        <v>1</v>
      </c>
      <c r="W45" s="16">
        <v>1</v>
      </c>
      <c r="X45" s="38"/>
      <c r="Y45" s="32"/>
      <c r="Z45" s="50"/>
      <c r="AA45" s="17">
        <v>1</v>
      </c>
      <c r="AB45" s="24"/>
      <c r="AC45" s="50"/>
      <c r="AD45" s="17">
        <v>1</v>
      </c>
      <c r="AE45" s="24"/>
      <c r="AF45" s="50"/>
      <c r="AG45" s="50"/>
      <c r="AH45" s="50">
        <v>1</v>
      </c>
      <c r="AI45" s="53"/>
      <c r="AJ45" s="24">
        <v>1</v>
      </c>
      <c r="AK45" s="50">
        <v>1</v>
      </c>
      <c r="AL45" s="16"/>
      <c r="AM45" s="1"/>
      <c r="AN45" s="21" t="str">
        <f t="shared" si="16"/>
        <v>Finished</v>
      </c>
      <c r="AO45" s="18">
        <f t="shared" si="9"/>
        <v>39</v>
      </c>
      <c r="AP45" s="18" t="str">
        <f t="shared" si="10"/>
        <v>OK</v>
      </c>
      <c r="AQ45" s="18" t="str">
        <f t="shared" si="11"/>
        <v>OK</v>
      </c>
      <c r="AR45" s="18" t="str">
        <f t="shared" si="4"/>
        <v>OK</v>
      </c>
      <c r="AS45" s="18" t="str">
        <f t="shared" si="12"/>
        <v>OK</v>
      </c>
      <c r="AT45" s="18" t="str">
        <f t="shared" si="13"/>
        <v>OK</v>
      </c>
      <c r="AU45" s="18" t="str">
        <f t="shared" si="14"/>
        <v>OK</v>
      </c>
      <c r="AV45" s="22" t="str">
        <f t="shared" si="7"/>
        <v>OK</v>
      </c>
      <c r="AW45" s="23" t="str">
        <f t="shared" si="15"/>
        <v>OK</v>
      </c>
    </row>
    <row r="46" spans="1:49" ht="15">
      <c r="A46" s="58">
        <v>40</v>
      </c>
      <c r="B46" s="31" t="s">
        <v>147</v>
      </c>
      <c r="C46" s="24">
        <v>1</v>
      </c>
      <c r="D46" s="16"/>
      <c r="E46" s="24">
        <v>1</v>
      </c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>
        <v>1</v>
      </c>
      <c r="T46" s="38">
        <v>1</v>
      </c>
      <c r="U46" s="48">
        <v>1</v>
      </c>
      <c r="V46" s="50"/>
      <c r="W46" s="16"/>
      <c r="X46" s="38"/>
      <c r="Y46" s="32"/>
      <c r="Z46" s="50"/>
      <c r="AA46" s="17">
        <v>1</v>
      </c>
      <c r="AB46" s="24"/>
      <c r="AC46" s="50"/>
      <c r="AD46" s="17">
        <v>1</v>
      </c>
      <c r="AE46" s="24"/>
      <c r="AF46" s="50"/>
      <c r="AG46" s="50">
        <v>1</v>
      </c>
      <c r="AH46" s="50">
        <v>1</v>
      </c>
      <c r="AI46" s="53"/>
      <c r="AJ46" s="24"/>
      <c r="AK46" s="50">
        <v>1</v>
      </c>
      <c r="AL46" s="16"/>
      <c r="AM46" s="1"/>
      <c r="AN46" s="21" t="str">
        <f t="shared" si="16"/>
        <v>Finished</v>
      </c>
      <c r="AO46" s="18">
        <f t="shared" si="9"/>
        <v>40</v>
      </c>
      <c r="AP46" s="18" t="str">
        <f t="shared" si="10"/>
        <v>OK</v>
      </c>
      <c r="AQ46" s="18" t="str">
        <f t="shared" si="11"/>
        <v>OK</v>
      </c>
      <c r="AR46" s="18" t="str">
        <f t="shared" si="4"/>
        <v>OK</v>
      </c>
      <c r="AS46" s="18" t="str">
        <f t="shared" si="12"/>
        <v>OK</v>
      </c>
      <c r="AT46" s="18" t="str">
        <f t="shared" si="13"/>
        <v>OK</v>
      </c>
      <c r="AU46" s="18" t="str">
        <f t="shared" si="14"/>
        <v>OK</v>
      </c>
      <c r="AV46" s="22" t="str">
        <f t="shared" si="7"/>
        <v>OK</v>
      </c>
      <c r="AW46" s="23" t="str">
        <f t="shared" si="15"/>
        <v>OK</v>
      </c>
    </row>
    <row r="47" spans="1:49" ht="15">
      <c r="A47" s="58">
        <v>41</v>
      </c>
      <c r="B47" s="31" t="s">
        <v>148</v>
      </c>
      <c r="C47" s="24">
        <v>1</v>
      </c>
      <c r="D47" s="16"/>
      <c r="E47" s="24">
        <v>1</v>
      </c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>
        <v>1</v>
      </c>
      <c r="R47" s="48">
        <v>1</v>
      </c>
      <c r="S47" s="50"/>
      <c r="T47" s="38"/>
      <c r="U47" s="48"/>
      <c r="V47" s="50"/>
      <c r="W47" s="16"/>
      <c r="X47" s="38"/>
      <c r="Y47" s="32">
        <v>1</v>
      </c>
      <c r="Z47" s="50"/>
      <c r="AA47" s="17"/>
      <c r="AB47" s="24"/>
      <c r="AC47" s="50">
        <v>1</v>
      </c>
      <c r="AD47" s="17">
        <v>1</v>
      </c>
      <c r="AE47" s="24"/>
      <c r="AF47" s="50">
        <v>1</v>
      </c>
      <c r="AG47" s="50">
        <v>1</v>
      </c>
      <c r="AH47" s="50"/>
      <c r="AI47" s="53"/>
      <c r="AJ47" s="24"/>
      <c r="AK47" s="50">
        <v>1</v>
      </c>
      <c r="AL47" s="16"/>
      <c r="AM47" s="1"/>
      <c r="AN47" s="21" t="str">
        <f t="shared" si="16"/>
        <v>Finished</v>
      </c>
      <c r="AO47" s="18">
        <f t="shared" si="9"/>
        <v>41</v>
      </c>
      <c r="AP47" s="18" t="str">
        <f t="shared" si="10"/>
        <v>OK</v>
      </c>
      <c r="AQ47" s="18" t="str">
        <f t="shared" si="11"/>
        <v>OK</v>
      </c>
      <c r="AR47" s="18" t="str">
        <f t="shared" si="4"/>
        <v>OK</v>
      </c>
      <c r="AS47" s="18" t="str">
        <f t="shared" si="12"/>
        <v>OK</v>
      </c>
      <c r="AT47" s="18" t="str">
        <f t="shared" si="13"/>
        <v>OK</v>
      </c>
      <c r="AU47" s="18" t="str">
        <f t="shared" si="14"/>
        <v>OK</v>
      </c>
      <c r="AV47" s="22" t="str">
        <f t="shared" si="7"/>
        <v>OK</v>
      </c>
      <c r="AW47" s="23" t="str">
        <f t="shared" si="15"/>
        <v>OK</v>
      </c>
    </row>
    <row r="48" spans="1:49" ht="15">
      <c r="A48" s="58">
        <v>42</v>
      </c>
      <c r="B48" s="31" t="s">
        <v>149</v>
      </c>
      <c r="C48" s="24">
        <v>1</v>
      </c>
      <c r="D48" s="16"/>
      <c r="E48" s="24"/>
      <c r="F48" s="39">
        <v>1</v>
      </c>
      <c r="G48" s="32">
        <v>1</v>
      </c>
      <c r="H48" s="38">
        <v>1</v>
      </c>
      <c r="I48" s="32"/>
      <c r="J48" s="39">
        <v>1</v>
      </c>
      <c r="K48" s="32"/>
      <c r="L48" s="39"/>
      <c r="M48" s="32"/>
      <c r="N48" s="16"/>
      <c r="O48" s="42"/>
      <c r="P48" s="48"/>
      <c r="Q48" s="38">
        <v>1</v>
      </c>
      <c r="R48" s="48">
        <v>1</v>
      </c>
      <c r="S48" s="50">
        <v>1</v>
      </c>
      <c r="T48" s="38"/>
      <c r="U48" s="48"/>
      <c r="V48" s="50"/>
      <c r="W48" s="16"/>
      <c r="X48" s="38"/>
      <c r="Y48" s="32"/>
      <c r="Z48" s="50">
        <v>1</v>
      </c>
      <c r="AA48" s="17">
        <v>1</v>
      </c>
      <c r="AB48" s="24"/>
      <c r="AC48" s="50"/>
      <c r="AD48" s="17">
        <v>1</v>
      </c>
      <c r="AE48" s="24"/>
      <c r="AF48" s="50">
        <v>1</v>
      </c>
      <c r="AG48" s="50">
        <v>1</v>
      </c>
      <c r="AH48" s="50">
        <v>1</v>
      </c>
      <c r="AI48" s="53">
        <v>1</v>
      </c>
      <c r="AJ48" s="24"/>
      <c r="AK48" s="50">
        <v>1</v>
      </c>
      <c r="AL48" s="16"/>
      <c r="AM48" s="1"/>
      <c r="AN48" s="21" t="str">
        <f t="shared" si="16"/>
        <v>Finished</v>
      </c>
      <c r="AO48" s="18">
        <f t="shared" si="9"/>
        <v>42</v>
      </c>
      <c r="AP48" s="18" t="str">
        <f t="shared" si="10"/>
        <v>OK</v>
      </c>
      <c r="AQ48" s="18" t="str">
        <f t="shared" si="11"/>
        <v>OK</v>
      </c>
      <c r="AR48" s="18" t="str">
        <f t="shared" si="4"/>
        <v>OK</v>
      </c>
      <c r="AS48" s="18" t="str">
        <f t="shared" si="12"/>
        <v>OK</v>
      </c>
      <c r="AT48" s="18" t="str">
        <f t="shared" si="13"/>
        <v>OK</v>
      </c>
      <c r="AU48" s="18" t="str">
        <f t="shared" si="14"/>
        <v>OK</v>
      </c>
      <c r="AV48" s="22" t="str">
        <f t="shared" si="7"/>
        <v>OK</v>
      </c>
      <c r="AW48" s="23" t="str">
        <f t="shared" si="15"/>
        <v>OK</v>
      </c>
    </row>
    <row r="49" spans="1:49" ht="15">
      <c r="A49" s="58">
        <v>43</v>
      </c>
      <c r="B49" s="31" t="s">
        <v>150</v>
      </c>
      <c r="C49" s="24"/>
      <c r="D49" s="16">
        <v>1</v>
      </c>
      <c r="E49" s="24"/>
      <c r="F49" s="39">
        <v>1</v>
      </c>
      <c r="G49" s="32">
        <v>1</v>
      </c>
      <c r="H49" s="38">
        <v>1</v>
      </c>
      <c r="I49" s="32">
        <v>1</v>
      </c>
      <c r="J49" s="39">
        <v>1</v>
      </c>
      <c r="K49" s="32"/>
      <c r="L49" s="39">
        <v>1</v>
      </c>
      <c r="M49" s="32">
        <v>1</v>
      </c>
      <c r="N49" s="16">
        <v>1</v>
      </c>
      <c r="O49" s="42"/>
      <c r="P49" s="48"/>
      <c r="Q49" s="38"/>
      <c r="R49" s="48"/>
      <c r="S49" s="50"/>
      <c r="T49" s="38"/>
      <c r="U49" s="48">
        <v>1</v>
      </c>
      <c r="V49" s="50">
        <v>1</v>
      </c>
      <c r="W49" s="16"/>
      <c r="X49" s="38"/>
      <c r="Y49" s="32"/>
      <c r="Z49" s="50"/>
      <c r="AA49" s="17">
        <v>1</v>
      </c>
      <c r="AB49" s="24">
        <v>1</v>
      </c>
      <c r="AC49" s="50"/>
      <c r="AD49" s="17"/>
      <c r="AE49" s="24"/>
      <c r="AF49" s="50">
        <v>1</v>
      </c>
      <c r="AG49" s="50"/>
      <c r="AH49" s="50"/>
      <c r="AI49" s="53"/>
      <c r="AJ49" s="24"/>
      <c r="AK49" s="50">
        <v>1</v>
      </c>
      <c r="AL49" s="16"/>
      <c r="AM49" s="1"/>
      <c r="AN49" s="21" t="str">
        <f t="shared" si="16"/>
        <v>Finished</v>
      </c>
      <c r="AO49" s="18">
        <f t="shared" si="9"/>
        <v>43</v>
      </c>
      <c r="AP49" s="18" t="str">
        <f t="shared" si="10"/>
        <v>OK</v>
      </c>
      <c r="AQ49" s="18" t="str">
        <f t="shared" si="11"/>
        <v>OK</v>
      </c>
      <c r="AR49" s="18" t="str">
        <f t="shared" si="4"/>
        <v>OK</v>
      </c>
      <c r="AS49" s="18" t="str">
        <f t="shared" si="12"/>
        <v>OK</v>
      </c>
      <c r="AT49" s="18" t="str">
        <f t="shared" si="13"/>
        <v>OK</v>
      </c>
      <c r="AU49" s="18" t="str">
        <f t="shared" si="14"/>
        <v>OK</v>
      </c>
      <c r="AV49" s="22" t="str">
        <f t="shared" si="7"/>
        <v>OK</v>
      </c>
      <c r="AW49" s="23" t="str">
        <f t="shared" si="15"/>
        <v>OK</v>
      </c>
    </row>
    <row r="50" spans="1:49" ht="15">
      <c r="A50" s="58">
        <v>44</v>
      </c>
      <c r="B50" s="31" t="s">
        <v>151</v>
      </c>
      <c r="C50" s="24">
        <v>1</v>
      </c>
      <c r="D50" s="16"/>
      <c r="E50" s="24">
        <v>1</v>
      </c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>
        <v>1</v>
      </c>
      <c r="T50" s="38">
        <v>1</v>
      </c>
      <c r="U50" s="48">
        <v>1</v>
      </c>
      <c r="V50" s="50">
        <v>1</v>
      </c>
      <c r="W50" s="16">
        <v>1</v>
      </c>
      <c r="X50" s="38"/>
      <c r="Y50" s="32"/>
      <c r="Z50" s="50"/>
      <c r="AA50" s="17">
        <v>1</v>
      </c>
      <c r="AB50" s="24"/>
      <c r="AC50" s="50"/>
      <c r="AD50" s="17">
        <v>1</v>
      </c>
      <c r="AE50" s="24"/>
      <c r="AF50" s="50"/>
      <c r="AG50" s="50"/>
      <c r="AH50" s="50"/>
      <c r="AI50" s="53">
        <v>1</v>
      </c>
      <c r="AJ50" s="24"/>
      <c r="AK50" s="50">
        <v>1</v>
      </c>
      <c r="AL50" s="16"/>
      <c r="AM50" s="1"/>
      <c r="AN50" s="21" t="str">
        <f t="shared" si="16"/>
        <v>Finished</v>
      </c>
      <c r="AO50" s="18">
        <f t="shared" si="9"/>
        <v>44</v>
      </c>
      <c r="AP50" s="18" t="str">
        <f t="shared" si="10"/>
        <v>OK</v>
      </c>
      <c r="AQ50" s="18" t="str">
        <f t="shared" si="11"/>
        <v>OK</v>
      </c>
      <c r="AR50" s="18" t="str">
        <f t="shared" si="4"/>
        <v>OK</v>
      </c>
      <c r="AS50" s="18" t="str">
        <f t="shared" si="12"/>
        <v>OK</v>
      </c>
      <c r="AT50" s="18" t="str">
        <f t="shared" si="13"/>
        <v>OK</v>
      </c>
      <c r="AU50" s="18" t="str">
        <f t="shared" si="14"/>
        <v>OK</v>
      </c>
      <c r="AV50" s="22" t="str">
        <f t="shared" si="7"/>
        <v>OK</v>
      </c>
      <c r="AW50" s="23" t="str">
        <f t="shared" si="15"/>
        <v>OK</v>
      </c>
    </row>
    <row r="51" spans="1:49" ht="15">
      <c r="A51" s="58">
        <v>45</v>
      </c>
      <c r="B51" s="31" t="s">
        <v>152</v>
      </c>
      <c r="C51" s="24">
        <v>1</v>
      </c>
      <c r="D51" s="16">
        <v>1</v>
      </c>
      <c r="E51" s="24"/>
      <c r="F51" s="39">
        <v>1</v>
      </c>
      <c r="G51" s="32">
        <v>1</v>
      </c>
      <c r="H51" s="38">
        <v>1</v>
      </c>
      <c r="I51" s="32"/>
      <c r="J51" s="39">
        <v>1</v>
      </c>
      <c r="K51" s="32"/>
      <c r="L51" s="39">
        <v>1</v>
      </c>
      <c r="M51" s="32"/>
      <c r="N51" s="16"/>
      <c r="O51" s="42"/>
      <c r="P51" s="48"/>
      <c r="Q51" s="38"/>
      <c r="R51" s="48"/>
      <c r="S51" s="50">
        <v>1</v>
      </c>
      <c r="T51" s="38">
        <v>1</v>
      </c>
      <c r="U51" s="48">
        <v>1</v>
      </c>
      <c r="V51" s="50">
        <v>1</v>
      </c>
      <c r="W51" s="16"/>
      <c r="X51" s="38"/>
      <c r="Y51" s="32"/>
      <c r="Z51" s="50"/>
      <c r="AA51" s="17">
        <v>1</v>
      </c>
      <c r="AB51" s="24"/>
      <c r="AC51" s="50"/>
      <c r="AD51" s="17">
        <v>1</v>
      </c>
      <c r="AE51" s="24"/>
      <c r="AF51" s="50"/>
      <c r="AG51" s="50">
        <v>1</v>
      </c>
      <c r="AH51" s="50">
        <v>1</v>
      </c>
      <c r="AI51" s="53"/>
      <c r="AJ51" s="24"/>
      <c r="AK51" s="50">
        <v>1</v>
      </c>
      <c r="AL51" s="16"/>
      <c r="AM51" s="1"/>
      <c r="AN51" s="21" t="str">
        <f t="shared" si="16"/>
        <v>Finished</v>
      </c>
      <c r="AO51" s="18">
        <f t="shared" si="9"/>
        <v>45</v>
      </c>
      <c r="AP51" s="18" t="str">
        <f t="shared" si="10"/>
        <v>OK</v>
      </c>
      <c r="AQ51" s="18" t="str">
        <f t="shared" si="11"/>
        <v>OK</v>
      </c>
      <c r="AR51" s="18" t="str">
        <f t="shared" si="4"/>
        <v>OK</v>
      </c>
      <c r="AS51" s="18" t="str">
        <f t="shared" si="12"/>
        <v>OK</v>
      </c>
      <c r="AT51" s="18" t="str">
        <f t="shared" si="13"/>
        <v>OK</v>
      </c>
      <c r="AU51" s="18" t="str">
        <f t="shared" si="14"/>
        <v>OK</v>
      </c>
      <c r="AV51" s="22" t="str">
        <f t="shared" si="7"/>
        <v>OK</v>
      </c>
      <c r="AW51" s="23" t="str">
        <f t="shared" si="15"/>
        <v>OK</v>
      </c>
    </row>
    <row r="52" spans="1:49" ht="15">
      <c r="A52" s="58">
        <v>46</v>
      </c>
      <c r="B52" s="31" t="s">
        <v>153</v>
      </c>
      <c r="C52" s="24">
        <v>1</v>
      </c>
      <c r="D52" s="16"/>
      <c r="E52" s="24">
        <v>1</v>
      </c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>
        <v>1</v>
      </c>
      <c r="T52" s="38">
        <v>1</v>
      </c>
      <c r="U52" s="48"/>
      <c r="V52" s="50"/>
      <c r="W52" s="16"/>
      <c r="X52" s="38"/>
      <c r="Y52" s="32"/>
      <c r="Z52" s="50"/>
      <c r="AA52" s="17">
        <v>1</v>
      </c>
      <c r="AB52" s="24"/>
      <c r="AC52" s="50"/>
      <c r="AD52" s="17">
        <v>1</v>
      </c>
      <c r="AE52" s="24"/>
      <c r="AF52" s="50"/>
      <c r="AG52" s="50"/>
      <c r="AH52" s="50"/>
      <c r="AI52" s="53">
        <v>1</v>
      </c>
      <c r="AJ52" s="24">
        <v>1</v>
      </c>
      <c r="AK52" s="50">
        <v>1</v>
      </c>
      <c r="AL52" s="16"/>
      <c r="AM52" s="1"/>
      <c r="AN52" s="21" t="str">
        <f t="shared" si="16"/>
        <v>Finished</v>
      </c>
      <c r="AO52" s="18">
        <f t="shared" si="9"/>
        <v>46</v>
      </c>
      <c r="AP52" s="18" t="str">
        <f t="shared" si="10"/>
        <v>OK</v>
      </c>
      <c r="AQ52" s="18" t="str">
        <f t="shared" si="11"/>
        <v>OK</v>
      </c>
      <c r="AR52" s="18" t="str">
        <f t="shared" si="4"/>
        <v>OK</v>
      </c>
      <c r="AS52" s="18" t="str">
        <f t="shared" si="12"/>
        <v>OK</v>
      </c>
      <c r="AT52" s="18" t="str">
        <f t="shared" si="13"/>
        <v>OK</v>
      </c>
      <c r="AU52" s="18" t="str">
        <f t="shared" si="14"/>
        <v>OK</v>
      </c>
      <c r="AV52" s="22" t="str">
        <f t="shared" si="7"/>
        <v>OK</v>
      </c>
      <c r="AW52" s="23" t="str">
        <f t="shared" si="15"/>
        <v>OK</v>
      </c>
    </row>
    <row r="53" spans="1:49" ht="15">
      <c r="A53" s="58">
        <v>47</v>
      </c>
      <c r="B53" s="31" t="s">
        <v>154</v>
      </c>
      <c r="C53" s="24">
        <v>1</v>
      </c>
      <c r="D53" s="16"/>
      <c r="E53" s="24">
        <v>1</v>
      </c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>
        <v>1</v>
      </c>
      <c r="T53" s="38">
        <v>1</v>
      </c>
      <c r="U53" s="48">
        <v>1</v>
      </c>
      <c r="V53" s="50"/>
      <c r="W53" s="16"/>
      <c r="X53" s="38"/>
      <c r="Y53" s="32"/>
      <c r="Z53" s="50"/>
      <c r="AA53" s="17">
        <v>1</v>
      </c>
      <c r="AB53" s="24"/>
      <c r="AC53" s="50"/>
      <c r="AD53" s="17">
        <v>1</v>
      </c>
      <c r="AE53" s="24"/>
      <c r="AF53" s="50"/>
      <c r="AG53" s="50"/>
      <c r="AH53" s="50"/>
      <c r="AI53" s="53">
        <v>1</v>
      </c>
      <c r="AJ53" s="24"/>
      <c r="AK53" s="50">
        <v>1</v>
      </c>
      <c r="AL53" s="16"/>
      <c r="AM53" s="1"/>
      <c r="AN53" s="21" t="str">
        <f t="shared" si="16"/>
        <v>Finished</v>
      </c>
      <c r="AO53" s="18">
        <f t="shared" si="9"/>
        <v>47</v>
      </c>
      <c r="AP53" s="18" t="str">
        <f t="shared" si="10"/>
        <v>OK</v>
      </c>
      <c r="AQ53" s="18" t="str">
        <f t="shared" si="11"/>
        <v>OK</v>
      </c>
      <c r="AR53" s="18" t="str">
        <f t="shared" si="4"/>
        <v>OK</v>
      </c>
      <c r="AS53" s="18" t="str">
        <f t="shared" si="12"/>
        <v>OK</v>
      </c>
      <c r="AT53" s="18" t="str">
        <f t="shared" si="13"/>
        <v>OK</v>
      </c>
      <c r="AU53" s="18" t="str">
        <f t="shared" si="14"/>
        <v>OK</v>
      </c>
      <c r="AV53" s="22" t="str">
        <f t="shared" si="7"/>
        <v>OK</v>
      </c>
      <c r="AW53" s="23" t="str">
        <f t="shared" si="15"/>
        <v>OK</v>
      </c>
    </row>
    <row r="54" spans="1:49" ht="15">
      <c r="A54" s="58">
        <v>48</v>
      </c>
      <c r="B54" s="31" t="s">
        <v>155</v>
      </c>
      <c r="C54" s="24">
        <v>1</v>
      </c>
      <c r="D54" s="16"/>
      <c r="E54" s="24">
        <v>1</v>
      </c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>
        <v>1</v>
      </c>
      <c r="R54" s="48">
        <v>1</v>
      </c>
      <c r="S54" s="50"/>
      <c r="T54" s="38"/>
      <c r="U54" s="48"/>
      <c r="V54" s="50"/>
      <c r="W54" s="16"/>
      <c r="X54" s="38"/>
      <c r="Y54" s="32"/>
      <c r="Z54" s="50">
        <v>1</v>
      </c>
      <c r="AA54" s="17">
        <v>1</v>
      </c>
      <c r="AB54" s="24"/>
      <c r="AC54" s="50"/>
      <c r="AD54" s="17">
        <v>1</v>
      </c>
      <c r="AE54" s="24"/>
      <c r="AF54" s="50">
        <v>1</v>
      </c>
      <c r="AG54" s="50">
        <v>1</v>
      </c>
      <c r="AH54" s="50"/>
      <c r="AI54" s="53"/>
      <c r="AJ54" s="24"/>
      <c r="AK54" s="50">
        <v>1</v>
      </c>
      <c r="AL54" s="16"/>
      <c r="AM54" s="1"/>
      <c r="AN54" s="21" t="str">
        <f t="shared" si="16"/>
        <v>Finished</v>
      </c>
      <c r="AO54" s="18">
        <f t="shared" si="9"/>
        <v>48</v>
      </c>
      <c r="AP54" s="18" t="str">
        <f t="shared" si="10"/>
        <v>OK</v>
      </c>
      <c r="AQ54" s="18" t="str">
        <f t="shared" si="11"/>
        <v>OK</v>
      </c>
      <c r="AR54" s="18" t="str">
        <f t="shared" si="4"/>
        <v>OK</v>
      </c>
      <c r="AS54" s="18" t="str">
        <f t="shared" si="12"/>
        <v>OK</v>
      </c>
      <c r="AT54" s="18" t="str">
        <f t="shared" si="13"/>
        <v>OK</v>
      </c>
      <c r="AU54" s="18" t="str">
        <f t="shared" si="14"/>
        <v>OK</v>
      </c>
      <c r="AV54" s="22" t="str">
        <f t="shared" si="7"/>
        <v>OK</v>
      </c>
      <c r="AW54" s="23" t="str">
        <f t="shared" si="15"/>
        <v>OK</v>
      </c>
    </row>
    <row r="55" spans="1:49" ht="15">
      <c r="A55" s="58">
        <v>49</v>
      </c>
      <c r="B55" s="31" t="s">
        <v>156</v>
      </c>
      <c r="C55" s="24">
        <v>1</v>
      </c>
      <c r="D55" s="16"/>
      <c r="E55" s="24"/>
      <c r="F55" s="39">
        <v>1</v>
      </c>
      <c r="G55" s="32">
        <v>1</v>
      </c>
      <c r="H55" s="38">
        <v>1</v>
      </c>
      <c r="I55" s="32"/>
      <c r="J55" s="39">
        <v>1</v>
      </c>
      <c r="K55" s="32"/>
      <c r="L55" s="39">
        <v>1</v>
      </c>
      <c r="M55" s="32"/>
      <c r="N55" s="16"/>
      <c r="O55" s="42"/>
      <c r="P55" s="48"/>
      <c r="Q55" s="38"/>
      <c r="R55" s="48"/>
      <c r="S55" s="50">
        <v>1</v>
      </c>
      <c r="T55" s="38">
        <v>1</v>
      </c>
      <c r="U55" s="48">
        <v>1</v>
      </c>
      <c r="V55" s="50"/>
      <c r="W55" s="16"/>
      <c r="X55" s="38"/>
      <c r="Y55" s="32"/>
      <c r="Z55" s="50"/>
      <c r="AA55" s="17">
        <v>1</v>
      </c>
      <c r="AB55" s="24"/>
      <c r="AC55" s="50"/>
      <c r="AD55" s="17">
        <v>1</v>
      </c>
      <c r="AE55" s="24"/>
      <c r="AF55" s="50"/>
      <c r="AG55" s="50">
        <v>1</v>
      </c>
      <c r="AH55" s="50">
        <v>1</v>
      </c>
      <c r="AI55" s="53"/>
      <c r="AJ55" s="24"/>
      <c r="AK55" s="50">
        <v>1</v>
      </c>
      <c r="AL55" s="16"/>
      <c r="AM55" s="1"/>
      <c r="AN55" s="21" t="str">
        <f t="shared" si="16"/>
        <v>Finished</v>
      </c>
      <c r="AO55" s="18">
        <f t="shared" si="9"/>
        <v>49</v>
      </c>
      <c r="AP55" s="18" t="str">
        <f t="shared" si="10"/>
        <v>OK</v>
      </c>
      <c r="AQ55" s="18" t="str">
        <f t="shared" si="11"/>
        <v>OK</v>
      </c>
      <c r="AR55" s="18" t="str">
        <f t="shared" si="4"/>
        <v>OK</v>
      </c>
      <c r="AS55" s="18" t="str">
        <f t="shared" si="12"/>
        <v>OK</v>
      </c>
      <c r="AT55" s="18" t="str">
        <f t="shared" si="13"/>
        <v>OK</v>
      </c>
      <c r="AU55" s="18" t="str">
        <f t="shared" si="14"/>
        <v>OK</v>
      </c>
      <c r="AV55" s="22" t="str">
        <f t="shared" si="7"/>
        <v>OK</v>
      </c>
      <c r="AW55" s="23" t="str">
        <f t="shared" si="15"/>
        <v>OK</v>
      </c>
    </row>
    <row r="56" spans="1:49" ht="15">
      <c r="A56" s="58">
        <v>50</v>
      </c>
      <c r="B56" s="31" t="s">
        <v>157</v>
      </c>
      <c r="C56" s="24">
        <v>1</v>
      </c>
      <c r="D56" s="16"/>
      <c r="E56" s="24">
        <v>1</v>
      </c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>
        <v>1</v>
      </c>
      <c r="S56" s="50">
        <v>1</v>
      </c>
      <c r="T56" s="38">
        <v>1</v>
      </c>
      <c r="U56" s="48">
        <v>1</v>
      </c>
      <c r="V56" s="50"/>
      <c r="W56" s="16"/>
      <c r="X56" s="38"/>
      <c r="Y56" s="32"/>
      <c r="Z56" s="50"/>
      <c r="AA56" s="17">
        <v>1</v>
      </c>
      <c r="AB56" s="24"/>
      <c r="AC56" s="50"/>
      <c r="AD56" s="17">
        <v>1</v>
      </c>
      <c r="AE56" s="24"/>
      <c r="AF56" s="50"/>
      <c r="AG56" s="50">
        <v>1</v>
      </c>
      <c r="AH56" s="50"/>
      <c r="AI56" s="53"/>
      <c r="AJ56" s="24"/>
      <c r="AK56" s="50">
        <v>1</v>
      </c>
      <c r="AL56" s="16"/>
      <c r="AM56" s="1"/>
      <c r="AN56" s="21" t="str">
        <f t="shared" si="16"/>
        <v>Finished</v>
      </c>
      <c r="AO56" s="18">
        <f t="shared" si="9"/>
        <v>50</v>
      </c>
      <c r="AP56" s="18" t="str">
        <f t="shared" si="10"/>
        <v>OK</v>
      </c>
      <c r="AQ56" s="18" t="str">
        <f t="shared" si="11"/>
        <v>OK</v>
      </c>
      <c r="AR56" s="18" t="str">
        <f t="shared" si="4"/>
        <v>OK</v>
      </c>
      <c r="AS56" s="18" t="str">
        <f t="shared" si="12"/>
        <v>OK</v>
      </c>
      <c r="AT56" s="18" t="str">
        <f t="shared" si="13"/>
        <v>OK</v>
      </c>
      <c r="AU56" s="18" t="str">
        <f t="shared" si="14"/>
        <v>OK</v>
      </c>
      <c r="AV56" s="22" t="str">
        <f t="shared" si="7"/>
        <v>OK</v>
      </c>
      <c r="AW56" s="23" t="str">
        <f t="shared" si="15"/>
        <v>OK</v>
      </c>
    </row>
    <row r="57" spans="1:49" ht="15">
      <c r="A57" s="58">
        <f t="shared" ref="A57:A71" si="17">IF(B57&gt;0,(ROW(A57)-6),0)</f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6"/>
        <v>N/A</v>
      </c>
      <c r="AO57" s="18" t="str">
        <f t="shared" si="9"/>
        <v>N</v>
      </c>
      <c r="AP57" s="18" t="str">
        <f t="shared" si="10"/>
        <v>N</v>
      </c>
      <c r="AQ57" s="18" t="str">
        <f t="shared" si="11"/>
        <v>N</v>
      </c>
      <c r="AR57" s="18" t="str">
        <f t="shared" si="4"/>
        <v>N</v>
      </c>
      <c r="AS57" s="18" t="str">
        <f t="shared" si="12"/>
        <v>N</v>
      </c>
      <c r="AT57" s="18" t="str">
        <f t="shared" si="13"/>
        <v>N</v>
      </c>
      <c r="AU57" s="18" t="str">
        <f t="shared" si="14"/>
        <v>N</v>
      </c>
      <c r="AV57" s="22" t="str">
        <f t="shared" si="7"/>
        <v>N</v>
      </c>
      <c r="AW57" s="23" t="str">
        <f t="shared" si="15"/>
        <v>N</v>
      </c>
    </row>
    <row r="58" spans="1:49" ht="15">
      <c r="A58" s="58">
        <f t="shared" si="17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6"/>
        <v>N/A</v>
      </c>
      <c r="AO58" s="18" t="str">
        <f t="shared" si="9"/>
        <v>N</v>
      </c>
      <c r="AP58" s="18" t="str">
        <f t="shared" si="10"/>
        <v>N</v>
      </c>
      <c r="AQ58" s="18" t="str">
        <f t="shared" si="11"/>
        <v>N</v>
      </c>
      <c r="AR58" s="18" t="str">
        <f t="shared" si="4"/>
        <v>N</v>
      </c>
      <c r="AS58" s="18" t="str">
        <f t="shared" si="12"/>
        <v>N</v>
      </c>
      <c r="AT58" s="18" t="str">
        <f t="shared" si="13"/>
        <v>N</v>
      </c>
      <c r="AU58" s="18" t="str">
        <f t="shared" si="14"/>
        <v>N</v>
      </c>
      <c r="AV58" s="22" t="str">
        <f t="shared" si="7"/>
        <v>N</v>
      </c>
      <c r="AW58" s="23" t="str">
        <f t="shared" si="15"/>
        <v>N</v>
      </c>
    </row>
    <row r="59" spans="1:49" ht="15">
      <c r="A59" s="58">
        <f t="shared" si="17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6"/>
        <v>N/A</v>
      </c>
      <c r="AO59" s="18" t="str">
        <f t="shared" si="9"/>
        <v>N</v>
      </c>
      <c r="AP59" s="18" t="str">
        <f t="shared" si="10"/>
        <v>N</v>
      </c>
      <c r="AQ59" s="18" t="str">
        <f t="shared" si="11"/>
        <v>N</v>
      </c>
      <c r="AR59" s="18" t="str">
        <f t="shared" si="4"/>
        <v>N</v>
      </c>
      <c r="AS59" s="18" t="str">
        <f t="shared" si="12"/>
        <v>N</v>
      </c>
      <c r="AT59" s="18" t="str">
        <f t="shared" si="13"/>
        <v>N</v>
      </c>
      <c r="AU59" s="18" t="str">
        <f t="shared" si="14"/>
        <v>N</v>
      </c>
      <c r="AV59" s="22" t="str">
        <f t="shared" si="7"/>
        <v>N</v>
      </c>
      <c r="AW59" s="23" t="str">
        <f t="shared" si="15"/>
        <v>N</v>
      </c>
    </row>
    <row r="60" spans="1:49" ht="15">
      <c r="A60" s="58">
        <f t="shared" si="17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6"/>
        <v>N/A</v>
      </c>
      <c r="AO60" s="18" t="str">
        <f t="shared" si="9"/>
        <v>N</v>
      </c>
      <c r="AP60" s="18" t="str">
        <f t="shared" si="10"/>
        <v>N</v>
      </c>
      <c r="AQ60" s="18" t="str">
        <f t="shared" si="11"/>
        <v>N</v>
      </c>
      <c r="AR60" s="18" t="str">
        <f t="shared" si="4"/>
        <v>N</v>
      </c>
      <c r="AS60" s="18" t="str">
        <f t="shared" si="12"/>
        <v>N</v>
      </c>
      <c r="AT60" s="18" t="str">
        <f t="shared" si="13"/>
        <v>N</v>
      </c>
      <c r="AU60" s="18" t="str">
        <f t="shared" si="14"/>
        <v>N</v>
      </c>
      <c r="AV60" s="22" t="str">
        <f t="shared" si="7"/>
        <v>N</v>
      </c>
      <c r="AW60" s="23" t="str">
        <f t="shared" si="15"/>
        <v>N</v>
      </c>
    </row>
    <row r="61" spans="1:49" ht="15">
      <c r="A61" s="58">
        <f t="shared" si="17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6"/>
        <v>N/A</v>
      </c>
      <c r="AO61" s="18" t="str">
        <f t="shared" si="9"/>
        <v>N</v>
      </c>
      <c r="AP61" s="18" t="str">
        <f t="shared" si="10"/>
        <v>N</v>
      </c>
      <c r="AQ61" s="18" t="str">
        <f t="shared" si="11"/>
        <v>N</v>
      </c>
      <c r="AR61" s="18" t="str">
        <f t="shared" si="4"/>
        <v>N</v>
      </c>
      <c r="AS61" s="18" t="str">
        <f t="shared" si="12"/>
        <v>N</v>
      </c>
      <c r="AT61" s="18" t="str">
        <f t="shared" si="13"/>
        <v>N</v>
      </c>
      <c r="AU61" s="18" t="str">
        <f t="shared" si="14"/>
        <v>N</v>
      </c>
      <c r="AV61" s="22" t="str">
        <f t="shared" si="7"/>
        <v>N</v>
      </c>
      <c r="AW61" s="23" t="str">
        <f t="shared" si="15"/>
        <v>N</v>
      </c>
    </row>
    <row r="62" spans="1:49" ht="15">
      <c r="A62" s="58">
        <f t="shared" si="17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6"/>
        <v>N/A</v>
      </c>
      <c r="AO62" s="18" t="str">
        <f t="shared" si="9"/>
        <v>N</v>
      </c>
      <c r="AP62" s="18" t="str">
        <f t="shared" si="10"/>
        <v>N</v>
      </c>
      <c r="AQ62" s="18" t="str">
        <f t="shared" si="11"/>
        <v>N</v>
      </c>
      <c r="AR62" s="18" t="str">
        <f t="shared" si="4"/>
        <v>N</v>
      </c>
      <c r="AS62" s="18" t="str">
        <f t="shared" si="12"/>
        <v>N</v>
      </c>
      <c r="AT62" s="18" t="str">
        <f t="shared" si="13"/>
        <v>N</v>
      </c>
      <c r="AU62" s="18" t="str">
        <f t="shared" si="14"/>
        <v>N</v>
      </c>
      <c r="AV62" s="22" t="str">
        <f t="shared" si="7"/>
        <v>N</v>
      </c>
      <c r="AW62" s="23" t="str">
        <f t="shared" si="15"/>
        <v>N</v>
      </c>
    </row>
    <row r="63" spans="1:49" ht="15">
      <c r="A63" s="58">
        <f t="shared" si="17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6"/>
        <v>N/A</v>
      </c>
      <c r="AO63" s="18" t="str">
        <f t="shared" si="9"/>
        <v>N</v>
      </c>
      <c r="AP63" s="18" t="str">
        <f t="shared" si="10"/>
        <v>N</v>
      </c>
      <c r="AQ63" s="18" t="str">
        <f t="shared" si="11"/>
        <v>N</v>
      </c>
      <c r="AR63" s="18" t="str">
        <f t="shared" si="4"/>
        <v>N</v>
      </c>
      <c r="AS63" s="18" t="str">
        <f t="shared" si="12"/>
        <v>N</v>
      </c>
      <c r="AT63" s="18" t="str">
        <f t="shared" si="13"/>
        <v>N</v>
      </c>
      <c r="AU63" s="18" t="str">
        <f t="shared" si="14"/>
        <v>N</v>
      </c>
      <c r="AV63" s="22" t="str">
        <f t="shared" si="7"/>
        <v>N</v>
      </c>
      <c r="AW63" s="23" t="str">
        <f t="shared" si="15"/>
        <v>N</v>
      </c>
    </row>
    <row r="64" spans="1:49" ht="15">
      <c r="A64" s="58">
        <f t="shared" si="17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6"/>
        <v>N/A</v>
      </c>
      <c r="AO64" s="18" t="str">
        <f t="shared" si="9"/>
        <v>N</v>
      </c>
      <c r="AP64" s="18" t="str">
        <f t="shared" si="10"/>
        <v>N</v>
      </c>
      <c r="AQ64" s="18" t="str">
        <f t="shared" si="11"/>
        <v>N</v>
      </c>
      <c r="AR64" s="18" t="str">
        <f t="shared" si="4"/>
        <v>N</v>
      </c>
      <c r="AS64" s="18" t="str">
        <f t="shared" si="12"/>
        <v>N</v>
      </c>
      <c r="AT64" s="18" t="str">
        <f t="shared" si="13"/>
        <v>N</v>
      </c>
      <c r="AU64" s="18" t="str">
        <f t="shared" si="14"/>
        <v>N</v>
      </c>
      <c r="AV64" s="22" t="str">
        <f t="shared" si="7"/>
        <v>N</v>
      </c>
      <c r="AW64" s="23" t="str">
        <f t="shared" si="15"/>
        <v>N</v>
      </c>
    </row>
    <row r="65" spans="1:49" ht="15">
      <c r="A65" s="58">
        <f t="shared" si="17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6"/>
        <v>N/A</v>
      </c>
      <c r="AO65" s="18" t="str">
        <f t="shared" si="9"/>
        <v>N</v>
      </c>
      <c r="AP65" s="18" t="str">
        <f t="shared" si="10"/>
        <v>N</v>
      </c>
      <c r="AQ65" s="18" t="str">
        <f t="shared" si="11"/>
        <v>N</v>
      </c>
      <c r="AR65" s="18" t="str">
        <f t="shared" si="4"/>
        <v>N</v>
      </c>
      <c r="AS65" s="18" t="str">
        <f t="shared" si="12"/>
        <v>N</v>
      </c>
      <c r="AT65" s="18" t="str">
        <f t="shared" si="13"/>
        <v>N</v>
      </c>
      <c r="AU65" s="18" t="str">
        <f t="shared" si="14"/>
        <v>N</v>
      </c>
      <c r="AV65" s="22" t="str">
        <f t="shared" si="7"/>
        <v>N</v>
      </c>
      <c r="AW65" s="23" t="str">
        <f t="shared" si="15"/>
        <v>N</v>
      </c>
    </row>
    <row r="66" spans="1:49" ht="15">
      <c r="A66" s="58">
        <f t="shared" si="17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6"/>
        <v>N/A</v>
      </c>
      <c r="AO66" s="18" t="str">
        <f t="shared" si="9"/>
        <v>N</v>
      </c>
      <c r="AP66" s="18" t="str">
        <f t="shared" si="10"/>
        <v>N</v>
      </c>
      <c r="AQ66" s="18" t="str">
        <f t="shared" si="11"/>
        <v>N</v>
      </c>
      <c r="AR66" s="18" t="str">
        <f t="shared" si="4"/>
        <v>N</v>
      </c>
      <c r="AS66" s="18" t="str">
        <f t="shared" si="12"/>
        <v>N</v>
      </c>
      <c r="AT66" s="18" t="str">
        <f t="shared" si="13"/>
        <v>N</v>
      </c>
      <c r="AU66" s="18" t="str">
        <f t="shared" si="14"/>
        <v>N</v>
      </c>
      <c r="AV66" s="22" t="str">
        <f t="shared" si="7"/>
        <v>N</v>
      </c>
      <c r="AW66" s="23" t="str">
        <f t="shared" si="15"/>
        <v>N</v>
      </c>
    </row>
    <row r="67" spans="1:49" ht="15">
      <c r="A67" s="58">
        <f t="shared" si="17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6"/>
        <v>N/A</v>
      </c>
      <c r="AO67" s="18" t="str">
        <f t="shared" si="9"/>
        <v>N</v>
      </c>
      <c r="AP67" s="18" t="str">
        <f t="shared" si="10"/>
        <v>N</v>
      </c>
      <c r="AQ67" s="18" t="str">
        <f t="shared" si="11"/>
        <v>N</v>
      </c>
      <c r="AR67" s="18" t="str">
        <f t="shared" si="4"/>
        <v>N</v>
      </c>
      <c r="AS67" s="18" t="str">
        <f t="shared" si="12"/>
        <v>N</v>
      </c>
      <c r="AT67" s="18" t="str">
        <f t="shared" si="13"/>
        <v>N</v>
      </c>
      <c r="AU67" s="18" t="str">
        <f t="shared" si="14"/>
        <v>N</v>
      </c>
      <c r="AV67" s="22" t="str">
        <f t="shared" si="7"/>
        <v>N</v>
      </c>
      <c r="AW67" s="23" t="str">
        <f t="shared" si="15"/>
        <v>N</v>
      </c>
    </row>
    <row r="68" spans="1:49" ht="15">
      <c r="A68" s="58">
        <f t="shared" si="17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6"/>
        <v>N/A</v>
      </c>
      <c r="AO68" s="18" t="str">
        <f t="shared" si="9"/>
        <v>N</v>
      </c>
      <c r="AP68" s="18" t="str">
        <f t="shared" si="10"/>
        <v>N</v>
      </c>
      <c r="AQ68" s="18" t="str">
        <f t="shared" si="11"/>
        <v>N</v>
      </c>
      <c r="AR68" s="18" t="str">
        <f t="shared" si="4"/>
        <v>N</v>
      </c>
      <c r="AS68" s="18" t="str">
        <f t="shared" si="12"/>
        <v>N</v>
      </c>
      <c r="AT68" s="18" t="str">
        <f t="shared" si="13"/>
        <v>N</v>
      </c>
      <c r="AU68" s="18" t="str">
        <f t="shared" si="14"/>
        <v>N</v>
      </c>
      <c r="AV68" s="22" t="str">
        <f t="shared" si="7"/>
        <v>N</v>
      </c>
      <c r="AW68" s="23" t="str">
        <f t="shared" si="15"/>
        <v>N</v>
      </c>
    </row>
    <row r="69" spans="1:49" ht="15">
      <c r="A69" s="58">
        <f t="shared" si="17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6"/>
        <v>N/A</v>
      </c>
      <c r="AO69" s="18" t="str">
        <f t="shared" si="9"/>
        <v>N</v>
      </c>
      <c r="AP69" s="18" t="str">
        <f t="shared" si="10"/>
        <v>N</v>
      </c>
      <c r="AQ69" s="18" t="str">
        <f t="shared" si="11"/>
        <v>N</v>
      </c>
      <c r="AR69" s="18" t="str">
        <f t="shared" si="4"/>
        <v>N</v>
      </c>
      <c r="AS69" s="18" t="str">
        <f t="shared" si="12"/>
        <v>N</v>
      </c>
      <c r="AT69" s="18" t="str">
        <f t="shared" si="13"/>
        <v>N</v>
      </c>
      <c r="AU69" s="18" t="str">
        <f t="shared" si="14"/>
        <v>N</v>
      </c>
      <c r="AV69" s="22" t="str">
        <f t="shared" si="7"/>
        <v>N</v>
      </c>
      <c r="AW69" s="23" t="str">
        <f t="shared" si="15"/>
        <v>N</v>
      </c>
    </row>
    <row r="70" spans="1:49" ht="15">
      <c r="A70" s="58">
        <f t="shared" si="17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6"/>
        <v>N/A</v>
      </c>
      <c r="AO70" s="18" t="str">
        <f t="shared" si="9"/>
        <v>N</v>
      </c>
      <c r="AP70" s="18" t="str">
        <f t="shared" si="10"/>
        <v>N</v>
      </c>
      <c r="AQ70" s="18" t="str">
        <f t="shared" si="11"/>
        <v>N</v>
      </c>
      <c r="AR70" s="18" t="str">
        <f t="shared" si="4"/>
        <v>N</v>
      </c>
      <c r="AS70" s="18" t="str">
        <f t="shared" si="12"/>
        <v>N</v>
      </c>
      <c r="AT70" s="18" t="str">
        <f t="shared" si="13"/>
        <v>N</v>
      </c>
      <c r="AU70" s="18" t="str">
        <f t="shared" si="14"/>
        <v>N</v>
      </c>
      <c r="AV70" s="22" t="str">
        <f t="shared" si="7"/>
        <v>N</v>
      </c>
      <c r="AW70" s="23" t="str">
        <f t="shared" si="15"/>
        <v>N</v>
      </c>
    </row>
    <row r="71" spans="1:49" ht="15">
      <c r="A71" s="58">
        <f t="shared" si="17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9"/>
        <v>N</v>
      </c>
      <c r="AP71" s="18" t="str">
        <f t="shared" si="10"/>
        <v>N</v>
      </c>
      <c r="AQ71" s="18" t="str">
        <f t="shared" si="11"/>
        <v>N</v>
      </c>
      <c r="AR71" s="18" t="str">
        <f t="shared" si="4"/>
        <v>N</v>
      </c>
      <c r="AS71" s="18" t="str">
        <f t="shared" si="12"/>
        <v>N</v>
      </c>
      <c r="AT71" s="18" t="str">
        <f t="shared" si="13"/>
        <v>N</v>
      </c>
      <c r="AU71" s="18" t="str">
        <f t="shared" si="14"/>
        <v>N</v>
      </c>
      <c r="AV71" s="22" t="str">
        <f t="shared" si="7"/>
        <v>N</v>
      </c>
      <c r="AW71" s="23" t="str">
        <f t="shared" si="15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9"/>
        <v>N</v>
      </c>
      <c r="AP72" s="18" t="str">
        <f t="shared" si="10"/>
        <v>N</v>
      </c>
      <c r="AQ72" s="18" t="str">
        <f t="shared" si="11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2"/>
        <v>N</v>
      </c>
      <c r="AT72" s="18" t="str">
        <f t="shared" si="13"/>
        <v>N</v>
      </c>
      <c r="AU72" s="18" t="str">
        <f t="shared" si="14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5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98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CalcPr fullCalcOnLoad="1"/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616" yWindow="212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topLeftCell="B95" workbookViewId="0">
      <selection activeCell="B7" sqref="B7:AH56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84</v>
      </c>
      <c r="B1" s="61" t="s">
        <v>80</v>
      </c>
      <c r="C1" s="61"/>
      <c r="D1" s="62" t="s">
        <v>81</v>
      </c>
      <c r="E1" s="63" t="s">
        <v>82</v>
      </c>
      <c r="F1" s="62" t="s">
        <v>83</v>
      </c>
      <c r="G1" s="60" t="s">
        <v>86</v>
      </c>
      <c r="H1" s="60" t="s">
        <v>94</v>
      </c>
      <c r="I1" s="64" t="s">
        <v>85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YJ/TEVS</v>
      </c>
      <c r="B3" s="160" t="str" ph="1">
        <f>Scoresheet!B3</f>
        <v>Hainan Island 1</v>
      </c>
      <c r="C3" s="161"/>
      <c r="D3" s="162" t="str" ph="1">
        <f>Scoresheet!C3</f>
        <v>18° 44' 39.2"</v>
      </c>
      <c r="E3" s="163" t="str" ph="1">
        <f>Scoresheet!E3</f>
        <v>108° 50' 19.1"</v>
      </c>
      <c r="F3" s="162" t="str" ph="1">
        <f>Scoresheet!G3</f>
        <v>1143 ± 10 m</v>
      </c>
      <c r="G3" s="164" t="str" ph="1">
        <f>Scoresheet!I3</f>
        <v>10.05.2009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88</v>
      </c>
      <c r="D5" s="86" t="s">
        <v>95</v>
      </c>
    </row>
    <row r="6" spans="1:82" ht="15" customHeight="1">
      <c r="C6" s="87" t="s">
        <v>87</v>
      </c>
      <c r="D6" s="88" t="s">
        <v>37</v>
      </c>
      <c r="E6" s="89" t="s">
        <v>38</v>
      </c>
      <c r="F6" s="89" t="s">
        <v>39</v>
      </c>
      <c r="G6" s="89" t="s">
        <v>40</v>
      </c>
      <c r="H6" s="89" t="s">
        <v>41</v>
      </c>
      <c r="I6" s="89" t="s">
        <v>42</v>
      </c>
      <c r="J6" s="89" t="s">
        <v>43</v>
      </c>
      <c r="K6" s="90" t="s">
        <v>44</v>
      </c>
      <c r="L6" s="90" t="s">
        <v>45</v>
      </c>
      <c r="M6" s="90" t="s">
        <v>46</v>
      </c>
      <c r="N6" s="90" t="s">
        <v>47</v>
      </c>
      <c r="O6" s="90" t="s">
        <v>48</v>
      </c>
      <c r="P6" s="90" t="s">
        <v>49</v>
      </c>
      <c r="Q6" s="90" t="s">
        <v>50</v>
      </c>
      <c r="R6" s="90" t="s">
        <v>51</v>
      </c>
      <c r="S6" s="90" t="s">
        <v>52</v>
      </c>
      <c r="T6" s="91" t="s">
        <v>53</v>
      </c>
      <c r="U6" s="91" t="s">
        <v>54</v>
      </c>
      <c r="V6" s="91" t="s">
        <v>55</v>
      </c>
      <c r="W6" s="91" t="s">
        <v>56</v>
      </c>
      <c r="X6" s="92" t="s">
        <v>57</v>
      </c>
      <c r="Y6" s="92" t="s">
        <v>58</v>
      </c>
      <c r="Z6" s="92" t="s">
        <v>59</v>
      </c>
      <c r="AA6" s="93" t="s">
        <v>60</v>
      </c>
      <c r="AB6" s="93" t="s">
        <v>61</v>
      </c>
      <c r="AC6" s="93" t="s">
        <v>62</v>
      </c>
      <c r="AD6" s="93" t="s">
        <v>63</v>
      </c>
      <c r="AE6" s="93" t="s">
        <v>64</v>
      </c>
      <c r="AF6" s="94" t="s">
        <v>65</v>
      </c>
      <c r="AG6" s="94" t="s">
        <v>66</v>
      </c>
      <c r="AH6" s="94" t="s">
        <v>67</v>
      </c>
      <c r="AI6" s="95"/>
      <c r="AJ6" s="95"/>
      <c r="AK6" s="95"/>
      <c r="AL6" s="95"/>
      <c r="AM6" s="95"/>
      <c r="AN6" s="95"/>
      <c r="AQ6" s="66" t="s">
        <v>68</v>
      </c>
      <c r="AR6" s="96" t="s">
        <v>37</v>
      </c>
      <c r="AS6" s="97" t="s">
        <v>38</v>
      </c>
      <c r="AT6" s="97" t="s">
        <v>39</v>
      </c>
      <c r="AU6" s="97" t="s">
        <v>40</v>
      </c>
      <c r="AV6" s="97" t="s">
        <v>41</v>
      </c>
      <c r="AW6" s="97" t="s">
        <v>42</v>
      </c>
      <c r="AX6" s="97" t="s">
        <v>43</v>
      </c>
      <c r="AY6" s="98" t="s">
        <v>44</v>
      </c>
      <c r="AZ6" s="98" t="s">
        <v>45</v>
      </c>
      <c r="BA6" s="98" t="s">
        <v>46</v>
      </c>
      <c r="BB6" s="98" t="s">
        <v>47</v>
      </c>
      <c r="BC6" s="98" t="s">
        <v>48</v>
      </c>
      <c r="BD6" s="98" t="s">
        <v>49</v>
      </c>
      <c r="BE6" s="98" t="s">
        <v>50</v>
      </c>
      <c r="BF6" s="98" t="s">
        <v>51</v>
      </c>
      <c r="BG6" s="98" t="s">
        <v>52</v>
      </c>
      <c r="BH6" s="99" t="s">
        <v>53</v>
      </c>
      <c r="BI6" s="99" t="s">
        <v>54</v>
      </c>
      <c r="BJ6" s="99" t="s">
        <v>55</v>
      </c>
      <c r="BK6" s="99" t="s">
        <v>56</v>
      </c>
      <c r="BL6" s="100" t="s">
        <v>57</v>
      </c>
      <c r="BM6" s="100" t="s">
        <v>58</v>
      </c>
      <c r="BN6" s="100" t="s">
        <v>59</v>
      </c>
      <c r="BO6" s="101" t="s">
        <v>60</v>
      </c>
      <c r="BP6" s="101" t="s">
        <v>61</v>
      </c>
      <c r="BQ6" s="101" t="s">
        <v>62</v>
      </c>
      <c r="BR6" s="101" t="s">
        <v>63</v>
      </c>
      <c r="BS6" s="101" t="s">
        <v>64</v>
      </c>
      <c r="BT6" s="95" t="s">
        <v>65</v>
      </c>
      <c r="BU6" s="95" t="s">
        <v>66</v>
      </c>
      <c r="BV6" s="95" t="s">
        <v>67</v>
      </c>
      <c r="BX6" s="102" t="s">
        <v>89</v>
      </c>
      <c r="BY6" s="103" t="s">
        <v>69</v>
      </c>
      <c r="BZ6" s="104" t="s">
        <v>70</v>
      </c>
      <c r="CA6" s="105" t="s">
        <v>71</v>
      </c>
      <c r="CB6" s="106" t="s">
        <v>72</v>
      </c>
      <c r="CC6" s="107" t="s">
        <v>73</v>
      </c>
      <c r="CD6" s="108" t="s">
        <v>74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0.33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0.33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0.5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0.5</v>
      </c>
      <c r="I8" s="66">
        <f>IF(Scoresheet!L8=0,0,Scoresheet!L8/(Scoresheet!K8+Scoresheet!L8)*(IF(Result!E8=0,1,Result!E8)))</f>
        <v>0.5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0.33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0.33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0.33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0.5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0.5</v>
      </c>
      <c r="AG8" s="66">
        <f>IF((Scoresheet!$AJ8+Scoresheet!$AK8+Scoresheet!$AL8)=0,0,FLOOR(Scoresheet!AK8/(Scoresheet!$AJ8+Scoresheet!$AK8+Scoresheet!$AL8),0.01))</f>
        <v>0.5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0</v>
      </c>
      <c r="AV8" s="66">
        <f t="shared" ref="AV8:AV71" si="16">IF(H8&gt;0,1,0)</f>
        <v>1</v>
      </c>
      <c r="AW8" s="66">
        <f t="shared" ref="AW8:AW71" si="17">IF(I8&gt;0,1,0)</f>
        <v>1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1</v>
      </c>
      <c r="BR8" s="66">
        <f t="shared" ref="BR8:BR71" si="38">IF(AD8&gt;0,1,0)</f>
        <v>1</v>
      </c>
      <c r="BS8" s="66">
        <f t="shared" ref="BS8:BS71" si="39">IF(AE8&gt;0,1,0)</f>
        <v>0</v>
      </c>
      <c r="BT8" s="66">
        <f t="shared" ref="BT8:BT71" si="40">IF(AF8&gt;0,1,0)</f>
        <v>1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0.5</v>
      </c>
      <c r="G9" s="66">
        <f>IF(Scoresheet!I9=0,0,Scoresheet!I9/(Scoresheet!I9+Scoresheet!J9)*(IF(Result!E9=0,1,Result!E9)))</f>
        <v>0.5</v>
      </c>
      <c r="H9" s="66">
        <f>IF(Scoresheet!K9=0,0,Scoresheet!K9/(Scoresheet!L9+Scoresheet!K9)*(IF(Result!E9=0,1,Result!E9)))</f>
        <v>1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0.5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0.33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0.33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0.33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0.5</v>
      </c>
      <c r="W9" s="109">
        <f>IF((Scoresheet!$Y9+Scoresheet!$Z9+Scoresheet!$AA9)=0,0,FLOOR(Scoresheet!AA9/(Scoresheet!$Y9+Scoresheet!$Z9+Scoresheet!$AA9),0.01))</f>
        <v>0.5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0.5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0</v>
      </c>
      <c r="AT9" s="66">
        <f t="shared" si="14"/>
        <v>1</v>
      </c>
      <c r="AU9" s="66">
        <f t="shared" si="15"/>
        <v>1</v>
      </c>
      <c r="AV9" s="66">
        <f t="shared" si="16"/>
        <v>1</v>
      </c>
      <c r="AW9" s="66">
        <f t="shared" si="17"/>
        <v>0</v>
      </c>
      <c r="AX9" s="66">
        <f t="shared" si="18"/>
        <v>1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0</v>
      </c>
      <c r="BD9" s="66">
        <f t="shared" si="24"/>
        <v>1</v>
      </c>
      <c r="BE9" s="66">
        <f t="shared" si="25"/>
        <v>1</v>
      </c>
      <c r="BF9" s="66">
        <f t="shared" si="26"/>
        <v>1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1</v>
      </c>
      <c r="BK9" s="66">
        <f t="shared" si="31"/>
        <v>1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1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0.5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0.5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1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1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0.33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0.33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0.33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0.5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0.5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1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1</v>
      </c>
      <c r="BB11" s="66">
        <f t="shared" si="22"/>
        <v>1</v>
      </c>
      <c r="BC11" s="66">
        <f t="shared" si="23"/>
        <v>1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1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0.5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1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0.5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0.5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1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0.5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0</v>
      </c>
      <c r="AV12" s="66">
        <f t="shared" si="16"/>
        <v>1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0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0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1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0.5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0.5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1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0.5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0</v>
      </c>
      <c r="BD13" s="66">
        <f t="shared" si="24"/>
        <v>1</v>
      </c>
      <c r="BE13" s="66">
        <f t="shared" si="25"/>
        <v>1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0</v>
      </c>
      <c r="BQ13" s="66">
        <f t="shared" si="37"/>
        <v>1</v>
      </c>
      <c r="BR13" s="66">
        <f t="shared" si="38"/>
        <v>1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0.5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0.5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0.5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0.5</v>
      </c>
      <c r="AG14" s="66">
        <f>IF((Scoresheet!$AJ14+Scoresheet!$AK14+Scoresheet!$AL14)=0,0,FLOOR(Scoresheet!AK14/(Scoresheet!$AJ14+Scoresheet!$AK14+Scoresheet!$AL14),0.01))</f>
        <v>0.5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1</v>
      </c>
      <c r="BD14" s="66">
        <f t="shared" si="24"/>
        <v>1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1</v>
      </c>
      <c r="BR14" s="66">
        <f t="shared" si="38"/>
        <v>1</v>
      </c>
      <c r="BS14" s="66">
        <f t="shared" si="39"/>
        <v>0</v>
      </c>
      <c r="BT14" s="66">
        <f t="shared" si="40"/>
        <v>1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0.33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0.33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1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0.5</v>
      </c>
      <c r="AG15" s="66">
        <f>IF((Scoresheet!$AJ15+Scoresheet!$AK15+Scoresheet!$AL15)=0,0,FLOOR(Scoresheet!AK15/(Scoresheet!$AJ15+Scoresheet!$AK15+Scoresheet!$AL15),0.01))</f>
        <v>0.5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0</v>
      </c>
      <c r="BD15" s="66">
        <f t="shared" si="24"/>
        <v>1</v>
      </c>
      <c r="BE15" s="66">
        <f t="shared" si="25"/>
        <v>1</v>
      </c>
      <c r="BF15" s="66">
        <f t="shared" si="26"/>
        <v>1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0</v>
      </c>
      <c r="BQ15" s="66">
        <f t="shared" si="37"/>
        <v>0</v>
      </c>
      <c r="BR15" s="66">
        <f t="shared" si="38"/>
        <v>1</v>
      </c>
      <c r="BS15" s="66">
        <f t="shared" si="39"/>
        <v>0</v>
      </c>
      <c r="BT15" s="66">
        <f t="shared" si="40"/>
        <v>1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0.5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0.5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0.5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1</v>
      </c>
      <c r="BD16" s="66">
        <f t="shared" si="24"/>
        <v>1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0</v>
      </c>
      <c r="BQ16" s="66">
        <f t="shared" si="37"/>
        <v>1</v>
      </c>
      <c r="BR16" s="66">
        <f t="shared" si="38"/>
        <v>1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0.25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0.25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0.25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0.25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0.5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0.5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0</v>
      </c>
      <c r="BD17" s="66">
        <f t="shared" si="24"/>
        <v>1</v>
      </c>
      <c r="BE17" s="66">
        <f t="shared" si="25"/>
        <v>1</v>
      </c>
      <c r="BF17" s="66">
        <f t="shared" si="26"/>
        <v>1</v>
      </c>
      <c r="BG17" s="66">
        <f t="shared" si="27"/>
        <v>1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0</v>
      </c>
      <c r="BQ17" s="66">
        <f t="shared" si="37"/>
        <v>0</v>
      </c>
      <c r="BR17" s="66">
        <f t="shared" si="38"/>
        <v>1</v>
      </c>
      <c r="BS17" s="66">
        <f t="shared" si="39"/>
        <v>1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0.5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0.5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0.5</v>
      </c>
      <c r="Z18" s="115">
        <f>IF((Scoresheet!$AB18+Scoresheet!$AC18+Scoresheet!$AD18)=0,0,FLOOR(Scoresheet!AD18/(Scoresheet!$AB18+Scoresheet!$AC18+Scoresheet!$AD18),0.01))</f>
        <v>0.5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0.5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0</v>
      </c>
      <c r="BD18" s="66">
        <f t="shared" si="24"/>
        <v>0</v>
      </c>
      <c r="BE18" s="66">
        <f t="shared" si="25"/>
        <v>0</v>
      </c>
      <c r="BF18" s="66">
        <f t="shared" si="26"/>
        <v>1</v>
      </c>
      <c r="BG18" s="66">
        <f t="shared" si="27"/>
        <v>1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0</v>
      </c>
      <c r="BM18" s="66">
        <f t="shared" si="33"/>
        <v>1</v>
      </c>
      <c r="BN18" s="66">
        <f t="shared" si="34"/>
        <v>1</v>
      </c>
      <c r="BO18" s="66">
        <f t="shared" si="35"/>
        <v>0</v>
      </c>
      <c r="BP18" s="66">
        <f t="shared" si="36"/>
        <v>0</v>
      </c>
      <c r="BQ18" s="66">
        <f t="shared" si="37"/>
        <v>1</v>
      </c>
      <c r="BR18" s="66">
        <f t="shared" si="38"/>
        <v>1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0.5</v>
      </c>
      <c r="G19" s="66">
        <f>IF(Scoresheet!I19=0,0,Scoresheet!I19/(Scoresheet!I19+Scoresheet!J19)*(IF(Result!E19=0,1,Result!E19)))</f>
        <v>0.5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1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0.33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0.33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0.33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1</v>
      </c>
      <c r="AV19" s="66">
        <f t="shared" si="16"/>
        <v>0</v>
      </c>
      <c r="AW19" s="66">
        <f t="shared" si="17"/>
        <v>1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1</v>
      </c>
      <c r="BD19" s="66">
        <f t="shared" si="24"/>
        <v>1</v>
      </c>
      <c r="BE19" s="66">
        <f t="shared" si="25"/>
        <v>1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1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0.33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0.33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0.33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0</v>
      </c>
      <c r="AU20" s="66">
        <f t="shared" si="15"/>
        <v>0</v>
      </c>
      <c r="AV20" s="66">
        <f t="shared" si="16"/>
        <v>1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1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0.5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0.5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1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0</v>
      </c>
      <c r="BD21" s="66">
        <f t="shared" si="24"/>
        <v>1</v>
      </c>
      <c r="BE21" s="66">
        <f t="shared" si="25"/>
        <v>1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0.5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0.5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1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1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0</v>
      </c>
      <c r="BD22" s="66">
        <f t="shared" si="24"/>
        <v>0</v>
      </c>
      <c r="BE22" s="66">
        <f t="shared" si="25"/>
        <v>1</v>
      </c>
      <c r="BF22" s="66">
        <f t="shared" si="26"/>
        <v>1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0</v>
      </c>
      <c r="BQ22" s="66">
        <f t="shared" si="37"/>
        <v>0</v>
      </c>
      <c r="BR22" s="66">
        <f t="shared" si="38"/>
        <v>1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0.33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0.33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0.33</v>
      </c>
      <c r="T23" s="66">
        <f>Scoresheet!X23</f>
        <v>1</v>
      </c>
      <c r="U23" s="66">
        <f>IF((Scoresheet!$Y23+Scoresheet!$Z23+Scoresheet!$AA23)=0,0,FLOOR(Scoresheet!Y23/(Scoresheet!$Y23+Scoresheet!$Z23+Scoresheet!$AA23),0.01))</f>
        <v>0.33</v>
      </c>
      <c r="V23" s="66">
        <f>IF((Scoresheet!$Y23+Scoresheet!$Z23+Scoresheet!$AA23)=0,0,FLOOR(Scoresheet!Z23/(Scoresheet!$Y23+Scoresheet!$Z23+Scoresheet!$AA23),0.01))</f>
        <v>0.33</v>
      </c>
      <c r="W23" s="109">
        <f>IF((Scoresheet!$Y23+Scoresheet!$Z23+Scoresheet!$AA23)=0,0,FLOOR(Scoresheet!AA23/(Scoresheet!$Y23+Scoresheet!$Z23+Scoresheet!$AA23),0.01))</f>
        <v>0.33</v>
      </c>
      <c r="X23" s="66">
        <f>IF((Scoresheet!$AB23+Scoresheet!$AC23+Scoresheet!$AD23)=0,0,FLOOR(Scoresheet!AB23/(Scoresheet!$AB23+Scoresheet!$AC23+Scoresheet!$AD23),0.01))</f>
        <v>1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0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0.5</v>
      </c>
      <c r="AG23" s="66">
        <f>IF((Scoresheet!$AJ23+Scoresheet!$AK23+Scoresheet!$AL23)=0,0,FLOOR(Scoresheet!AK23/(Scoresheet!$AJ23+Scoresheet!$AK23+Scoresheet!$AL23),0.01))</f>
        <v>0.5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0</v>
      </c>
      <c r="BD23" s="66">
        <f t="shared" si="24"/>
        <v>0</v>
      </c>
      <c r="BE23" s="66">
        <f t="shared" si="25"/>
        <v>1</v>
      </c>
      <c r="BF23" s="66">
        <f t="shared" si="26"/>
        <v>1</v>
      </c>
      <c r="BG23" s="66">
        <f t="shared" si="27"/>
        <v>1</v>
      </c>
      <c r="BH23" s="66">
        <f t="shared" si="28"/>
        <v>1</v>
      </c>
      <c r="BI23" s="66">
        <f t="shared" si="29"/>
        <v>1</v>
      </c>
      <c r="BJ23" s="66">
        <f t="shared" si="30"/>
        <v>1</v>
      </c>
      <c r="BK23" s="66">
        <f t="shared" si="31"/>
        <v>1</v>
      </c>
      <c r="BL23" s="66">
        <f t="shared" si="32"/>
        <v>1</v>
      </c>
      <c r="BM23" s="66">
        <f t="shared" si="33"/>
        <v>0</v>
      </c>
      <c r="BN23" s="66">
        <f t="shared" si="34"/>
        <v>0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1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0.33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0.33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0.33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1</v>
      </c>
      <c r="BD24" s="66">
        <f t="shared" si="24"/>
        <v>1</v>
      </c>
      <c r="BE24" s="66">
        <f t="shared" si="25"/>
        <v>1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0.5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0.5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1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0.5</v>
      </c>
      <c r="AG25" s="66">
        <f>IF((Scoresheet!$AJ25+Scoresheet!$AK25+Scoresheet!$AL25)=0,0,FLOOR(Scoresheet!AK25/(Scoresheet!$AJ25+Scoresheet!$AK25+Scoresheet!$AL25),0.01))</f>
        <v>0.5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1</v>
      </c>
      <c r="BE25" s="66">
        <f t="shared" si="25"/>
        <v>1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0</v>
      </c>
      <c r="BR25" s="66">
        <f t="shared" si="38"/>
        <v>1</v>
      </c>
      <c r="BS25" s="66">
        <f t="shared" si="39"/>
        <v>0</v>
      </c>
      <c r="BT25" s="66">
        <f t="shared" si="40"/>
        <v>1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0.33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0.33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0.33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0.33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0.33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0.5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1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0.5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1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0</v>
      </c>
      <c r="BQ28" s="66">
        <f t="shared" si="37"/>
        <v>0</v>
      </c>
      <c r="BR28" s="66">
        <f t="shared" si="38"/>
        <v>0</v>
      </c>
      <c r="BS28" s="66">
        <f t="shared" si="39"/>
        <v>1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0.33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0.33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0.33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1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1</v>
      </c>
      <c r="BD29" s="66">
        <f t="shared" si="24"/>
        <v>1</v>
      </c>
      <c r="BE29" s="66">
        <f t="shared" si="25"/>
        <v>1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1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0.5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0.5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0.33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0.33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0.33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1</v>
      </c>
      <c r="AF30" s="66">
        <f>IF((Scoresheet!$AJ30+Scoresheet!$AK30+Scoresheet!$AL30)=0,0,FLOOR(Scoresheet!AJ30/(Scoresheet!$AJ30+Scoresheet!$AK30+Scoresheet!$AL30),0.01))</f>
        <v>1</v>
      </c>
      <c r="AG30" s="66">
        <f>IF((Scoresheet!$AJ30+Scoresheet!$AK30+Scoresheet!$AL30)=0,0,FLOOR(Scoresheet!AK30/(Scoresheet!$AJ30+Scoresheet!$AK30+Scoresheet!$AL30),0.01))</f>
        <v>0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1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1</v>
      </c>
      <c r="BF30" s="66">
        <f t="shared" si="26"/>
        <v>1</v>
      </c>
      <c r="BG30" s="66">
        <f t="shared" si="27"/>
        <v>1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0</v>
      </c>
      <c r="BS30" s="66">
        <f t="shared" si="39"/>
        <v>1</v>
      </c>
      <c r="BT30" s="66">
        <f t="shared" si="40"/>
        <v>1</v>
      </c>
      <c r="BU30" s="66">
        <f t="shared" si="41"/>
        <v>0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0.25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0.25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0.25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0.25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1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0.5</v>
      </c>
      <c r="AG31" s="66">
        <f>IF((Scoresheet!$AJ31+Scoresheet!$AK31+Scoresheet!$AL31)=0,0,FLOOR(Scoresheet!AK31/(Scoresheet!$AJ31+Scoresheet!$AK31+Scoresheet!$AL31),0.01))</f>
        <v>0.5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1</v>
      </c>
      <c r="BE31" s="66">
        <f t="shared" si="25"/>
        <v>1</v>
      </c>
      <c r="BF31" s="66">
        <f t="shared" si="26"/>
        <v>1</v>
      </c>
      <c r="BG31" s="66">
        <f t="shared" si="27"/>
        <v>1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1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0.25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0.25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0.25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0.25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0.5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1</v>
      </c>
      <c r="BD32" s="66">
        <f t="shared" si="24"/>
        <v>1</v>
      </c>
      <c r="BE32" s="66">
        <f t="shared" si="25"/>
        <v>1</v>
      </c>
      <c r="BF32" s="66">
        <f t="shared" si="26"/>
        <v>1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1</v>
      </c>
      <c r="BR32" s="66">
        <f t="shared" si="38"/>
        <v>1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0.33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0.33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0.33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0.5</v>
      </c>
      <c r="V33" s="66">
        <f>IF((Scoresheet!$Y33+Scoresheet!$Z33+Scoresheet!$AA33)=0,0,FLOOR(Scoresheet!Z33/(Scoresheet!$Y33+Scoresheet!$Z33+Scoresheet!$AA33),0.01))</f>
        <v>0.5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1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0.5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0.5</v>
      </c>
      <c r="AG33" s="66">
        <f>IF((Scoresheet!$AJ33+Scoresheet!$AK33+Scoresheet!$AL33)=0,0,FLOOR(Scoresheet!AK33/(Scoresheet!$AJ33+Scoresheet!$AK33+Scoresheet!$AL33),0.01))</f>
        <v>0.5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1</v>
      </c>
      <c r="BC33" s="66">
        <f t="shared" si="23"/>
        <v>1</v>
      </c>
      <c r="BD33" s="66">
        <f t="shared" si="24"/>
        <v>1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1</v>
      </c>
      <c r="BJ33" s="66">
        <f t="shared" si="30"/>
        <v>1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0</v>
      </c>
      <c r="BQ33" s="66">
        <f t="shared" si="37"/>
        <v>1</v>
      </c>
      <c r="BR33" s="66">
        <f t="shared" si="38"/>
        <v>1</v>
      </c>
      <c r="BS33" s="66">
        <f t="shared" si="39"/>
        <v>0</v>
      </c>
      <c r="BT33" s="66">
        <f t="shared" si="40"/>
        <v>1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0.5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0.5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1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0.5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0.5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1</v>
      </c>
      <c r="BD34" s="66">
        <f t="shared" si="24"/>
        <v>1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1</v>
      </c>
      <c r="BS34" s="66">
        <f t="shared" si="39"/>
        <v>1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OTU 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0.33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0.33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0.33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1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0.33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0.33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0.33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1</v>
      </c>
      <c r="BD35" s="66">
        <f t="shared" si="24"/>
        <v>1</v>
      </c>
      <c r="BE35" s="66">
        <f t="shared" si="25"/>
        <v>1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0</v>
      </c>
      <c r="BM35" s="66">
        <f t="shared" si="33"/>
        <v>0</v>
      </c>
      <c r="BN35" s="66">
        <f t="shared" si="34"/>
        <v>1</v>
      </c>
      <c r="BO35" s="66">
        <f t="shared" si="35"/>
        <v>0</v>
      </c>
      <c r="BP35" s="66">
        <f t="shared" si="36"/>
        <v>0</v>
      </c>
      <c r="BQ35" s="66">
        <f t="shared" si="37"/>
        <v>1</v>
      </c>
      <c r="BR35" s="66">
        <f t="shared" si="38"/>
        <v>1</v>
      </c>
      <c r="BS35" s="66">
        <f t="shared" si="39"/>
        <v>1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OTU 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0.2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0.2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0.2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0.2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0.2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1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0.5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0.5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1</v>
      </c>
      <c r="BD36" s="66">
        <f t="shared" si="24"/>
        <v>1</v>
      </c>
      <c r="BE36" s="66">
        <f t="shared" si="25"/>
        <v>1</v>
      </c>
      <c r="BF36" s="66">
        <f t="shared" si="26"/>
        <v>1</v>
      </c>
      <c r="BG36" s="66">
        <f t="shared" si="27"/>
        <v>1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0</v>
      </c>
      <c r="BM36" s="66">
        <f t="shared" si="33"/>
        <v>0</v>
      </c>
      <c r="BN36" s="66">
        <f t="shared" si="34"/>
        <v>1</v>
      </c>
      <c r="BO36" s="66">
        <f t="shared" si="35"/>
        <v>0</v>
      </c>
      <c r="BP36" s="66">
        <f t="shared" si="36"/>
        <v>0</v>
      </c>
      <c r="BQ36" s="66">
        <f t="shared" si="37"/>
        <v>1</v>
      </c>
      <c r="BR36" s="66">
        <f t="shared" si="38"/>
        <v>1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0.33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0.33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0.33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1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1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1</v>
      </c>
      <c r="BE37" s="66">
        <f t="shared" si="25"/>
        <v>1</v>
      </c>
      <c r="BF37" s="66">
        <f t="shared" si="26"/>
        <v>1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0</v>
      </c>
      <c r="BQ37" s="66">
        <f t="shared" si="37"/>
        <v>1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OTU 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0.5</v>
      </c>
      <c r="G38" s="66">
        <f>IF(Scoresheet!I38=0,0,Scoresheet!I38/(Scoresheet!I38+Scoresheet!J38)*(IF(Result!E38=0,1,Result!E38)))</f>
        <v>0.5</v>
      </c>
      <c r="H38" s="66">
        <f>IF(Scoresheet!K38=0,0,Scoresheet!K38/(Scoresheet!L38+Scoresheet!K38)*(IF(Result!E38=0,1,Result!E38)))</f>
        <v>0.5</v>
      </c>
      <c r="I38" s="66">
        <f>IF(Scoresheet!L38=0,0,Scoresheet!L38/(Scoresheet!K38+Scoresheet!L38)*(IF(Result!E38=0,1,Result!E38)))</f>
        <v>0.5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0.25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0.25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0.25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0.25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1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1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0.5</v>
      </c>
      <c r="AH38" s="109">
        <f>IF((Scoresheet!$AJ38+Scoresheet!$AK38+Scoresheet!$AL38)=0,0,FLOOR(Scoresheet!AL38/(Scoresheet!$AJ38+Scoresheet!$AK38+Scoresheet!$AL38),0.01))</f>
        <v>0.5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1</v>
      </c>
      <c r="AU38" s="66">
        <f t="shared" si="15"/>
        <v>1</v>
      </c>
      <c r="AV38" s="66">
        <f t="shared" si="16"/>
        <v>1</v>
      </c>
      <c r="AW38" s="66">
        <f t="shared" si="17"/>
        <v>1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1</v>
      </c>
      <c r="BE38" s="66">
        <f t="shared" si="25"/>
        <v>1</v>
      </c>
      <c r="BF38" s="66">
        <f t="shared" si="26"/>
        <v>1</v>
      </c>
      <c r="BG38" s="66">
        <f t="shared" si="27"/>
        <v>1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0</v>
      </c>
      <c r="BN38" s="66">
        <f t="shared" si="34"/>
        <v>1</v>
      </c>
      <c r="BO38" s="66">
        <f t="shared" si="35"/>
        <v>0</v>
      </c>
      <c r="BP38" s="66">
        <f t="shared" si="36"/>
        <v>0</v>
      </c>
      <c r="BQ38" s="66">
        <f t="shared" si="37"/>
        <v>1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1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OTU 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0.5</v>
      </c>
      <c r="G39" s="66">
        <f>IF(Scoresheet!I39=0,0,Scoresheet!I39/(Scoresheet!I39+Scoresheet!J39)*(IF(Result!E39=0,1,Result!E39)))</f>
        <v>0.5</v>
      </c>
      <c r="H39" s="66">
        <f>IF(Scoresheet!K39=0,0,Scoresheet!K39/(Scoresheet!L39+Scoresheet!K39)*(IF(Result!E39=0,1,Result!E39)))</f>
        <v>0.5</v>
      </c>
      <c r="I39" s="66">
        <f>IF(Scoresheet!L39=0,0,Scoresheet!L39/(Scoresheet!K39+Scoresheet!L39)*(IF(Result!E39=0,1,Result!E39)))</f>
        <v>0.5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0.5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0.5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1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1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0.5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0.5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1</v>
      </c>
      <c r="AV39" s="66">
        <f t="shared" si="16"/>
        <v>1</v>
      </c>
      <c r="AW39" s="66">
        <f t="shared" si="17"/>
        <v>1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1</v>
      </c>
      <c r="BC39" s="66">
        <f t="shared" si="23"/>
        <v>1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0</v>
      </c>
      <c r="BM39" s="66">
        <f t="shared" si="33"/>
        <v>0</v>
      </c>
      <c r="BN39" s="66">
        <f t="shared" si="34"/>
        <v>1</v>
      </c>
      <c r="BO39" s="66">
        <f t="shared" si="35"/>
        <v>0</v>
      </c>
      <c r="BP39" s="66">
        <f t="shared" si="36"/>
        <v>1</v>
      </c>
      <c r="BQ39" s="66">
        <f t="shared" si="37"/>
        <v>1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OTU 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1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1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1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1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0.5</v>
      </c>
      <c r="AH40" s="109">
        <f>IF((Scoresheet!$AJ40+Scoresheet!$AK40+Scoresheet!$AL40)=0,0,FLOOR(Scoresheet!AL40/(Scoresheet!$AJ40+Scoresheet!$AK40+Scoresheet!$AL40),0.01))</f>
        <v>0.5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1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1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0</v>
      </c>
      <c r="BM40" s="66">
        <f t="shared" si="33"/>
        <v>0</v>
      </c>
      <c r="BN40" s="66">
        <f t="shared" si="34"/>
        <v>1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1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1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OTU 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1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0.33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0.33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0.33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1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1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1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0.5</v>
      </c>
      <c r="AH41" s="109">
        <f>IF((Scoresheet!$AJ41+Scoresheet!$AK41+Scoresheet!$AL41)=0,0,FLOOR(Scoresheet!AL41/(Scoresheet!$AJ41+Scoresheet!$AK41+Scoresheet!$AL41),0.01))</f>
        <v>0.5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1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1</v>
      </c>
      <c r="BB41" s="66">
        <f t="shared" si="22"/>
        <v>1</v>
      </c>
      <c r="BC41" s="66">
        <f t="shared" si="23"/>
        <v>1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1</v>
      </c>
      <c r="BL41" s="66">
        <f t="shared" si="32"/>
        <v>0</v>
      </c>
      <c r="BM41" s="66">
        <f t="shared" si="33"/>
        <v>0</v>
      </c>
      <c r="BN41" s="66">
        <f t="shared" si="34"/>
        <v>1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1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1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OTU 36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1</v>
      </c>
      <c r="G42" s="66">
        <f>IF(Scoresheet!I42=0,0,Scoresheet!I42/(Scoresheet!I42+Scoresheet!J42)*(IF(Result!E42=0,1,Result!E42)))</f>
        <v>0.5</v>
      </c>
      <c r="H42" s="66">
        <f>IF(Scoresheet!K42=0,0,Scoresheet!K42/(Scoresheet!L42+Scoresheet!K42)*(IF(Result!E42=0,1,Result!E42)))</f>
        <v>1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0.33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0.33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0.33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1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1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1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1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0</v>
      </c>
      <c r="AT42" s="66">
        <f t="shared" si="14"/>
        <v>1</v>
      </c>
      <c r="AU42" s="66">
        <f t="shared" si="15"/>
        <v>1</v>
      </c>
      <c r="AV42" s="66">
        <f t="shared" si="16"/>
        <v>1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1</v>
      </c>
      <c r="BC42" s="66">
        <f t="shared" si="23"/>
        <v>1</v>
      </c>
      <c r="BD42" s="66">
        <f t="shared" si="24"/>
        <v>1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1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1</v>
      </c>
      <c r="BO42" s="66">
        <f t="shared" si="35"/>
        <v>0</v>
      </c>
      <c r="BP42" s="66">
        <f t="shared" si="36"/>
        <v>1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1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OTU 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0.5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0.5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1</v>
      </c>
      <c r="X43" s="66">
        <f>IF((Scoresheet!$AB43+Scoresheet!$AC43+Scoresheet!$AD43)=0,0,FLOOR(Scoresheet!AB43/(Scoresheet!$AB43+Scoresheet!$AC43+Scoresheet!$AD43),0.01))</f>
        <v>0.5</v>
      </c>
      <c r="Y43" s="66">
        <f>IF((Scoresheet!$AB43+Scoresheet!$AC43+Scoresheet!$AD43)=0,0,FLOOR(Scoresheet!AC43/(Scoresheet!$AB43+Scoresheet!$AC43+Scoresheet!$AD43),0.01))</f>
        <v>0.5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1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0.5</v>
      </c>
      <c r="AH43" s="109">
        <f>IF((Scoresheet!$AJ43+Scoresheet!$AK43+Scoresheet!$AL43)=0,0,FLOOR(Scoresheet!AL43/(Scoresheet!$AJ43+Scoresheet!$AK43+Scoresheet!$AL43),0.01))</f>
        <v>0.5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1</v>
      </c>
      <c r="BD43" s="66">
        <f t="shared" si="24"/>
        <v>1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1</v>
      </c>
      <c r="BM43" s="66">
        <f t="shared" si="33"/>
        <v>1</v>
      </c>
      <c r="BN43" s="66">
        <f t="shared" si="34"/>
        <v>0</v>
      </c>
      <c r="BO43" s="66">
        <f t="shared" si="35"/>
        <v>0</v>
      </c>
      <c r="BP43" s="66">
        <f t="shared" si="36"/>
        <v>1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1</v>
      </c>
      <c r="BV43" s="66">
        <f t="shared" si="42"/>
        <v>1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OTU 38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1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1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1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0.5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0.5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1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1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1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0</v>
      </c>
      <c r="BM44" s="66">
        <f t="shared" si="33"/>
        <v>0</v>
      </c>
      <c r="BN44" s="66">
        <f t="shared" si="34"/>
        <v>1</v>
      </c>
      <c r="BO44" s="66">
        <f t="shared" si="35"/>
        <v>0</v>
      </c>
      <c r="BP44" s="66">
        <f t="shared" si="36"/>
        <v>0</v>
      </c>
      <c r="BQ44" s="66">
        <f t="shared" si="37"/>
        <v>1</v>
      </c>
      <c r="BR44" s="66">
        <f t="shared" si="38"/>
        <v>1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OTU 39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0.5</v>
      </c>
      <c r="G45" s="66">
        <f>IF(Scoresheet!I45=0,0,Scoresheet!I45/(Scoresheet!I45+Scoresheet!J45)*(IF(Result!E45=0,1,Result!E45)))</f>
        <v>0.5</v>
      </c>
      <c r="H45" s="66">
        <f>IF(Scoresheet!K45=0,0,Scoresheet!K45/(Scoresheet!L45+Scoresheet!K45)*(IF(Result!E45=0,1,Result!E45)))</f>
        <v>0.5</v>
      </c>
      <c r="I45" s="66">
        <f>IF(Scoresheet!L45=0,0,Scoresheet!L45/(Scoresheet!K45+Scoresheet!L45)*(IF(Result!E45=0,1,Result!E45)))</f>
        <v>0.5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0.33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0.33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0.33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1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1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1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0.5</v>
      </c>
      <c r="AG45" s="66">
        <f>IF((Scoresheet!$AJ45+Scoresheet!$AK45+Scoresheet!$AL45)=0,0,FLOOR(Scoresheet!AK45/(Scoresheet!$AJ45+Scoresheet!$AK45+Scoresheet!$AL45),0.01))</f>
        <v>0.5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0</v>
      </c>
      <c r="AT45" s="66">
        <f t="shared" si="14"/>
        <v>1</v>
      </c>
      <c r="AU45" s="66">
        <f t="shared" si="15"/>
        <v>1</v>
      </c>
      <c r="AV45" s="66">
        <f t="shared" si="16"/>
        <v>1</v>
      </c>
      <c r="AW45" s="66">
        <f t="shared" si="17"/>
        <v>1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1</v>
      </c>
      <c r="BF45" s="66">
        <f t="shared" si="26"/>
        <v>1</v>
      </c>
      <c r="BG45" s="66">
        <f t="shared" si="27"/>
        <v>1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1</v>
      </c>
      <c r="BL45" s="66">
        <f t="shared" si="32"/>
        <v>0</v>
      </c>
      <c r="BM45" s="66">
        <f t="shared" si="33"/>
        <v>0</v>
      </c>
      <c r="BN45" s="66">
        <f t="shared" si="34"/>
        <v>1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1</v>
      </c>
      <c r="BS45" s="66">
        <f t="shared" si="39"/>
        <v>0</v>
      </c>
      <c r="BT45" s="66">
        <f t="shared" si="40"/>
        <v>1</v>
      </c>
      <c r="BU45" s="66">
        <f t="shared" si="41"/>
        <v>1</v>
      </c>
      <c r="BV45" s="66">
        <f t="shared" si="42"/>
        <v>0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40</v>
      </c>
      <c r="B46" s="109" t="str">
        <f>Scoresheet!B46</f>
        <v>OTU 40</v>
      </c>
      <c r="C46" s="66">
        <f>IF(Scoresheet!C46=0,0,Scoresheet!C46/(Scoresheet!C46+Scoresheet!D46))</f>
        <v>1</v>
      </c>
      <c r="D46" s="109">
        <f>IF(Scoresheet!D46=0,0,Scoresheet!D46/(Scoresheet!C46+Scoresheet!D46))</f>
        <v>0</v>
      </c>
      <c r="E46" s="66">
        <f>IF(Scoresheet!E46=0,0,Scoresheet!E46/(Scoresheet!E46+Scoresheet!F46))</f>
        <v>1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0.33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0.33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0.33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1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1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0.5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0.5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1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1</v>
      </c>
      <c r="AR46" s="66">
        <f t="shared" si="12"/>
        <v>1</v>
      </c>
      <c r="AS46" s="66">
        <f t="shared" si="13"/>
        <v>1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1</v>
      </c>
      <c r="BD46" s="66">
        <f t="shared" si="24"/>
        <v>1</v>
      </c>
      <c r="BE46" s="66">
        <f t="shared" si="25"/>
        <v>1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1</v>
      </c>
      <c r="BL46" s="66">
        <f t="shared" si="32"/>
        <v>0</v>
      </c>
      <c r="BM46" s="66">
        <f t="shared" si="33"/>
        <v>0</v>
      </c>
      <c r="BN46" s="66">
        <f t="shared" si="34"/>
        <v>1</v>
      </c>
      <c r="BO46" s="66">
        <f t="shared" si="35"/>
        <v>0</v>
      </c>
      <c r="BP46" s="66">
        <f t="shared" si="36"/>
        <v>0</v>
      </c>
      <c r="BQ46" s="66">
        <f t="shared" si="37"/>
        <v>1</v>
      </c>
      <c r="BR46" s="66">
        <f t="shared" si="38"/>
        <v>1</v>
      </c>
      <c r="BS46" s="66">
        <f t="shared" si="39"/>
        <v>0</v>
      </c>
      <c r="BT46" s="66">
        <f t="shared" si="40"/>
        <v>0</v>
      </c>
      <c r="BU46" s="66">
        <f t="shared" si="41"/>
        <v>1</v>
      </c>
      <c r="BV46" s="66">
        <f t="shared" si="42"/>
        <v>0</v>
      </c>
      <c r="BX46" s="66">
        <f t="shared" si="43"/>
        <v>1</v>
      </c>
      <c r="BY46" s="66">
        <f t="shared" si="45"/>
        <v>1</v>
      </c>
      <c r="BZ46" s="66">
        <f t="shared" si="46"/>
        <v>1</v>
      </c>
      <c r="CA46" s="66">
        <f t="shared" si="47"/>
        <v>1</v>
      </c>
      <c r="CB46" s="66">
        <f t="shared" si="48"/>
        <v>1</v>
      </c>
      <c r="CC46" s="66">
        <f t="shared" si="49"/>
        <v>1</v>
      </c>
      <c r="CD46" s="66">
        <f t="shared" si="50"/>
        <v>1</v>
      </c>
    </row>
    <row r="47" spans="1:82">
      <c r="A47" s="96">
        <f t="shared" si="11"/>
        <v>41</v>
      </c>
      <c r="B47" s="109" t="str">
        <f>Scoresheet!B47</f>
        <v>OTU 41</v>
      </c>
      <c r="C47" s="66">
        <f>IF(Scoresheet!C47=0,0,Scoresheet!C47/(Scoresheet!C47+Scoresheet!D47))</f>
        <v>1</v>
      </c>
      <c r="D47" s="109">
        <f>IF(Scoresheet!D47=0,0,Scoresheet!D47/(Scoresheet!C47+Scoresheet!D47))</f>
        <v>0</v>
      </c>
      <c r="E47" s="66">
        <f>IF(Scoresheet!E47=0,0,Scoresheet!E47/(Scoresheet!E47+Scoresheet!F47))</f>
        <v>1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0.5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0.5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1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0.5</v>
      </c>
      <c r="Z47" s="115">
        <f>IF((Scoresheet!$AB47+Scoresheet!$AC47+Scoresheet!$AD47)=0,0,FLOOR(Scoresheet!AD47/(Scoresheet!$AB47+Scoresheet!$AC47+Scoresheet!$AD47),0.01))</f>
        <v>0.5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0.5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0.5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1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1</v>
      </c>
      <c r="AR47" s="66">
        <f t="shared" si="12"/>
        <v>1</v>
      </c>
      <c r="AS47" s="66">
        <f t="shared" si="13"/>
        <v>1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1</v>
      </c>
      <c r="BB47" s="66">
        <f t="shared" si="22"/>
        <v>1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1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1</v>
      </c>
      <c r="BN47" s="66">
        <f t="shared" si="34"/>
        <v>1</v>
      </c>
      <c r="BO47" s="66">
        <f t="shared" si="35"/>
        <v>0</v>
      </c>
      <c r="BP47" s="66">
        <f t="shared" si="36"/>
        <v>1</v>
      </c>
      <c r="BQ47" s="66">
        <f t="shared" si="37"/>
        <v>1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45"/>
        <v>1</v>
      </c>
      <c r="BZ47" s="66">
        <f t="shared" si="46"/>
        <v>1</v>
      </c>
      <c r="CA47" s="66">
        <f t="shared" si="47"/>
        <v>1</v>
      </c>
      <c r="CB47" s="66">
        <f t="shared" si="48"/>
        <v>1</v>
      </c>
      <c r="CC47" s="66">
        <f t="shared" si="49"/>
        <v>1</v>
      </c>
      <c r="CD47" s="66">
        <f t="shared" si="50"/>
        <v>1</v>
      </c>
    </row>
    <row r="48" spans="1:82">
      <c r="A48" s="96">
        <f t="shared" si="11"/>
        <v>42</v>
      </c>
      <c r="B48" s="109" t="str">
        <f>Scoresheet!B48</f>
        <v>OTU 42</v>
      </c>
      <c r="C48" s="66">
        <f>IF(Scoresheet!C48=0,0,Scoresheet!C48/(Scoresheet!C48+Scoresheet!D48))</f>
        <v>1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0.5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0.33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0.33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0.33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0.5</v>
      </c>
      <c r="W48" s="109">
        <f>IF((Scoresheet!$Y48+Scoresheet!$Z48+Scoresheet!$AA48)=0,0,FLOOR(Scoresheet!AA48/(Scoresheet!$Y48+Scoresheet!$Z48+Scoresheet!$AA48),0.01))</f>
        <v>0.5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1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0.25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0.25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0.25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0.25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1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1</v>
      </c>
      <c r="AR48" s="66">
        <f t="shared" si="12"/>
        <v>1</v>
      </c>
      <c r="AS48" s="66">
        <f t="shared" si="13"/>
        <v>0</v>
      </c>
      <c r="AT48" s="66">
        <f t="shared" si="14"/>
        <v>1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1</v>
      </c>
      <c r="BB48" s="66">
        <f t="shared" si="22"/>
        <v>1</v>
      </c>
      <c r="BC48" s="66">
        <f t="shared" si="23"/>
        <v>1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1</v>
      </c>
      <c r="BK48" s="66">
        <f t="shared" si="31"/>
        <v>1</v>
      </c>
      <c r="BL48" s="66">
        <f t="shared" si="32"/>
        <v>0</v>
      </c>
      <c r="BM48" s="66">
        <f t="shared" si="33"/>
        <v>0</v>
      </c>
      <c r="BN48" s="66">
        <f t="shared" si="34"/>
        <v>1</v>
      </c>
      <c r="BO48" s="66">
        <f t="shared" si="35"/>
        <v>0</v>
      </c>
      <c r="BP48" s="66">
        <f t="shared" si="36"/>
        <v>1</v>
      </c>
      <c r="BQ48" s="66">
        <f t="shared" si="37"/>
        <v>1</v>
      </c>
      <c r="BR48" s="66">
        <f t="shared" si="38"/>
        <v>1</v>
      </c>
      <c r="BS48" s="66">
        <f t="shared" si="39"/>
        <v>1</v>
      </c>
      <c r="BT48" s="66">
        <f t="shared" si="40"/>
        <v>0</v>
      </c>
      <c r="BU48" s="66">
        <f t="shared" si="41"/>
        <v>1</v>
      </c>
      <c r="BV48" s="66">
        <f t="shared" si="42"/>
        <v>0</v>
      </c>
      <c r="BX48" s="66">
        <f t="shared" si="43"/>
        <v>1</v>
      </c>
      <c r="BY48" s="66">
        <f t="shared" si="45"/>
        <v>1</v>
      </c>
      <c r="BZ48" s="66">
        <f t="shared" si="46"/>
        <v>1</v>
      </c>
      <c r="CA48" s="66">
        <f t="shared" si="47"/>
        <v>1</v>
      </c>
      <c r="CB48" s="66">
        <f t="shared" si="48"/>
        <v>1</v>
      </c>
      <c r="CC48" s="66">
        <f t="shared" si="49"/>
        <v>1</v>
      </c>
      <c r="CD48" s="66">
        <f t="shared" si="50"/>
        <v>1</v>
      </c>
    </row>
    <row r="49" spans="1:82">
      <c r="A49" s="96">
        <f t="shared" si="11"/>
        <v>43</v>
      </c>
      <c r="B49" s="109" t="str">
        <f>Scoresheet!B49</f>
        <v>OTU 43</v>
      </c>
      <c r="C49" s="66">
        <f>IF(Scoresheet!C49=0,0,Scoresheet!C49/(Scoresheet!C49+Scoresheet!D49))</f>
        <v>0</v>
      </c>
      <c r="D49" s="109">
        <f>IF(Scoresheet!D49=0,0,Scoresheet!D49/(Scoresheet!C49+Scoresheet!D49))</f>
        <v>1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0.5</v>
      </c>
      <c r="G49" s="66">
        <f>IF(Scoresheet!I49=0,0,Scoresheet!I49/(Scoresheet!I49+Scoresheet!J49)*(IF(Result!E49=0,1,Result!E49)))</f>
        <v>0.5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1</v>
      </c>
      <c r="J49" s="109">
        <f>IF(Scoresheet!M49=0,0,Scoresheet!M49/(Scoresheet!M49+Scoresheet!N49))</f>
        <v>0.5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0.5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0.5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1</v>
      </c>
      <c r="X49" s="66">
        <f>IF((Scoresheet!$AB49+Scoresheet!$AC49+Scoresheet!$AD49)=0,0,FLOOR(Scoresheet!AB49/(Scoresheet!$AB49+Scoresheet!$AC49+Scoresheet!$AD49),0.01))</f>
        <v>1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1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1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1</v>
      </c>
      <c r="AR49" s="66">
        <f t="shared" si="12"/>
        <v>1</v>
      </c>
      <c r="AS49" s="66">
        <f t="shared" si="13"/>
        <v>0</v>
      </c>
      <c r="AT49" s="66">
        <f t="shared" si="14"/>
        <v>1</v>
      </c>
      <c r="AU49" s="66">
        <f t="shared" si="15"/>
        <v>1</v>
      </c>
      <c r="AV49" s="66">
        <f t="shared" si="16"/>
        <v>0</v>
      </c>
      <c r="AW49" s="66">
        <f t="shared" si="17"/>
        <v>1</v>
      </c>
      <c r="AX49" s="66">
        <f t="shared" si="18"/>
        <v>1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1</v>
      </c>
      <c r="BF49" s="66">
        <f t="shared" si="26"/>
        <v>1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1</v>
      </c>
      <c r="BL49" s="66">
        <f t="shared" si="32"/>
        <v>1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1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1</v>
      </c>
      <c r="BV49" s="66">
        <f t="shared" si="42"/>
        <v>0</v>
      </c>
      <c r="BX49" s="66">
        <f t="shared" si="43"/>
        <v>1</v>
      </c>
      <c r="BY49" s="66">
        <f t="shared" si="45"/>
        <v>1</v>
      </c>
      <c r="BZ49" s="66">
        <f t="shared" si="46"/>
        <v>1</v>
      </c>
      <c r="CA49" s="66">
        <f t="shared" si="47"/>
        <v>1</v>
      </c>
      <c r="CB49" s="66">
        <f t="shared" si="48"/>
        <v>1</v>
      </c>
      <c r="CC49" s="66">
        <f t="shared" si="49"/>
        <v>1</v>
      </c>
      <c r="CD49" s="66">
        <f t="shared" si="50"/>
        <v>1</v>
      </c>
    </row>
    <row r="50" spans="1:82">
      <c r="A50" s="96">
        <f t="shared" si="11"/>
        <v>44</v>
      </c>
      <c r="B50" s="109" t="str">
        <f>Scoresheet!B50</f>
        <v>OTU 44</v>
      </c>
      <c r="C50" s="66">
        <f>IF(Scoresheet!C50=0,0,Scoresheet!C50/(Scoresheet!C50+Scoresheet!D50))</f>
        <v>1</v>
      </c>
      <c r="D50" s="109">
        <f>IF(Scoresheet!D50=0,0,Scoresheet!D50/(Scoresheet!C50+Scoresheet!D50))</f>
        <v>0</v>
      </c>
      <c r="E50" s="66">
        <f>IF(Scoresheet!E50=0,0,Scoresheet!E50/(Scoresheet!E50+Scoresheet!F50))</f>
        <v>1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0.2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0.2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0.2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0.2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0.2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1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1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1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1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1</v>
      </c>
      <c r="AR50" s="66">
        <f t="shared" si="12"/>
        <v>1</v>
      </c>
      <c r="AS50" s="66">
        <f t="shared" si="13"/>
        <v>1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1</v>
      </c>
      <c r="BD50" s="66">
        <f t="shared" si="24"/>
        <v>1</v>
      </c>
      <c r="BE50" s="66">
        <f t="shared" si="25"/>
        <v>1</v>
      </c>
      <c r="BF50" s="66">
        <f t="shared" si="26"/>
        <v>1</v>
      </c>
      <c r="BG50" s="66">
        <f t="shared" si="27"/>
        <v>1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1</v>
      </c>
      <c r="BL50" s="66">
        <f t="shared" si="32"/>
        <v>0</v>
      </c>
      <c r="BM50" s="66">
        <f t="shared" si="33"/>
        <v>0</v>
      </c>
      <c r="BN50" s="66">
        <f t="shared" si="34"/>
        <v>1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1</v>
      </c>
      <c r="BT50" s="66">
        <f t="shared" si="40"/>
        <v>0</v>
      </c>
      <c r="BU50" s="66">
        <f t="shared" si="41"/>
        <v>1</v>
      </c>
      <c r="BV50" s="66">
        <f t="shared" si="42"/>
        <v>0</v>
      </c>
      <c r="BX50" s="66">
        <f t="shared" si="43"/>
        <v>1</v>
      </c>
      <c r="BY50" s="66">
        <f t="shared" si="45"/>
        <v>1</v>
      </c>
      <c r="BZ50" s="66">
        <f t="shared" si="46"/>
        <v>1</v>
      </c>
      <c r="CA50" s="66">
        <f t="shared" si="47"/>
        <v>1</v>
      </c>
      <c r="CB50" s="66">
        <f t="shared" si="48"/>
        <v>1</v>
      </c>
      <c r="CC50" s="66">
        <f t="shared" si="49"/>
        <v>1</v>
      </c>
      <c r="CD50" s="66">
        <f t="shared" si="50"/>
        <v>1</v>
      </c>
    </row>
    <row r="51" spans="1:82">
      <c r="A51" s="96">
        <f t="shared" si="11"/>
        <v>45</v>
      </c>
      <c r="B51" s="109" t="str">
        <f>Scoresheet!B51</f>
        <v>OTU 45</v>
      </c>
      <c r="C51" s="66">
        <f>IF(Scoresheet!C51=0,0,Scoresheet!C51/(Scoresheet!C51+Scoresheet!D51))</f>
        <v>0.5</v>
      </c>
      <c r="D51" s="109">
        <f>IF(Scoresheet!D51=0,0,Scoresheet!D51/(Scoresheet!C51+Scoresheet!D51))</f>
        <v>0.5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0.5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1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0.25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0.25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0.25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0.25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1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1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0.5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0.5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1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1</v>
      </c>
      <c r="AR51" s="66">
        <f t="shared" si="12"/>
        <v>1</v>
      </c>
      <c r="AS51" s="66">
        <f t="shared" si="13"/>
        <v>0</v>
      </c>
      <c r="AT51" s="66">
        <f t="shared" si="14"/>
        <v>1</v>
      </c>
      <c r="AU51" s="66">
        <f t="shared" si="15"/>
        <v>0</v>
      </c>
      <c r="AV51" s="66">
        <f t="shared" si="16"/>
        <v>0</v>
      </c>
      <c r="AW51" s="66">
        <f t="shared" si="17"/>
        <v>1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1</v>
      </c>
      <c r="BD51" s="66">
        <f t="shared" si="24"/>
        <v>1</v>
      </c>
      <c r="BE51" s="66">
        <f t="shared" si="25"/>
        <v>1</v>
      </c>
      <c r="BF51" s="66">
        <f t="shared" si="26"/>
        <v>1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1</v>
      </c>
      <c r="BL51" s="66">
        <f t="shared" si="32"/>
        <v>0</v>
      </c>
      <c r="BM51" s="66">
        <f t="shared" si="33"/>
        <v>0</v>
      </c>
      <c r="BN51" s="66">
        <f t="shared" si="34"/>
        <v>1</v>
      </c>
      <c r="BO51" s="66">
        <f t="shared" si="35"/>
        <v>0</v>
      </c>
      <c r="BP51" s="66">
        <f t="shared" si="36"/>
        <v>0</v>
      </c>
      <c r="BQ51" s="66">
        <f t="shared" si="37"/>
        <v>1</v>
      </c>
      <c r="BR51" s="66">
        <f t="shared" si="38"/>
        <v>1</v>
      </c>
      <c r="BS51" s="66">
        <f t="shared" si="39"/>
        <v>0</v>
      </c>
      <c r="BT51" s="66">
        <f t="shared" si="40"/>
        <v>0</v>
      </c>
      <c r="BU51" s="66">
        <f t="shared" si="41"/>
        <v>1</v>
      </c>
      <c r="BV51" s="66">
        <f t="shared" si="42"/>
        <v>0</v>
      </c>
      <c r="BX51" s="66">
        <f t="shared" si="43"/>
        <v>1</v>
      </c>
      <c r="BY51" s="66">
        <f t="shared" si="45"/>
        <v>1</v>
      </c>
      <c r="BZ51" s="66">
        <f t="shared" si="46"/>
        <v>1</v>
      </c>
      <c r="CA51" s="66">
        <f t="shared" si="47"/>
        <v>1</v>
      </c>
      <c r="CB51" s="66">
        <f t="shared" si="48"/>
        <v>1</v>
      </c>
      <c r="CC51" s="66">
        <f t="shared" si="49"/>
        <v>1</v>
      </c>
      <c r="CD51" s="66">
        <f t="shared" si="50"/>
        <v>1</v>
      </c>
    </row>
    <row r="52" spans="1:82">
      <c r="A52" s="96">
        <f t="shared" si="11"/>
        <v>46</v>
      </c>
      <c r="B52" s="109" t="str">
        <f>Scoresheet!B52</f>
        <v>OTU 46</v>
      </c>
      <c r="C52" s="66">
        <f>IF(Scoresheet!C52=0,0,Scoresheet!C52/(Scoresheet!C52+Scoresheet!D52))</f>
        <v>1</v>
      </c>
      <c r="D52" s="109">
        <f>IF(Scoresheet!D52=0,0,Scoresheet!D52/(Scoresheet!C52+Scoresheet!D52))</f>
        <v>0</v>
      </c>
      <c r="E52" s="66">
        <f>IF(Scoresheet!E52=0,0,Scoresheet!E52/(Scoresheet!E52+Scoresheet!F52))</f>
        <v>1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0.5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0.5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1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1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1</v>
      </c>
      <c r="AF52" s="66">
        <f>IF((Scoresheet!$AJ52+Scoresheet!$AK52+Scoresheet!$AL52)=0,0,FLOOR(Scoresheet!AJ52/(Scoresheet!$AJ52+Scoresheet!$AK52+Scoresheet!$AL52),0.01))</f>
        <v>0.5</v>
      </c>
      <c r="AG52" s="66">
        <f>IF((Scoresheet!$AJ52+Scoresheet!$AK52+Scoresheet!$AL52)=0,0,FLOOR(Scoresheet!AK52/(Scoresheet!$AJ52+Scoresheet!$AK52+Scoresheet!$AL52),0.01))</f>
        <v>0.5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1</v>
      </c>
      <c r="AR52" s="66">
        <f t="shared" si="12"/>
        <v>1</v>
      </c>
      <c r="AS52" s="66">
        <f t="shared" si="13"/>
        <v>1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1</v>
      </c>
      <c r="BD52" s="66">
        <f t="shared" si="24"/>
        <v>1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1</v>
      </c>
      <c r="BL52" s="66">
        <f t="shared" si="32"/>
        <v>0</v>
      </c>
      <c r="BM52" s="66">
        <f t="shared" si="33"/>
        <v>0</v>
      </c>
      <c r="BN52" s="66">
        <f t="shared" si="34"/>
        <v>1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1</v>
      </c>
      <c r="BT52" s="66">
        <f t="shared" si="40"/>
        <v>1</v>
      </c>
      <c r="BU52" s="66">
        <f t="shared" si="41"/>
        <v>1</v>
      </c>
      <c r="BV52" s="66">
        <f t="shared" si="42"/>
        <v>0</v>
      </c>
      <c r="BX52" s="66">
        <f t="shared" si="43"/>
        <v>1</v>
      </c>
      <c r="BY52" s="66">
        <f t="shared" si="45"/>
        <v>1</v>
      </c>
      <c r="BZ52" s="66">
        <f t="shared" si="46"/>
        <v>1</v>
      </c>
      <c r="CA52" s="66">
        <f t="shared" si="47"/>
        <v>1</v>
      </c>
      <c r="CB52" s="66">
        <f t="shared" si="48"/>
        <v>1</v>
      </c>
      <c r="CC52" s="66">
        <f t="shared" si="49"/>
        <v>1</v>
      </c>
      <c r="CD52" s="66">
        <f t="shared" si="50"/>
        <v>1</v>
      </c>
    </row>
    <row r="53" spans="1:82">
      <c r="A53" s="96">
        <f t="shared" si="11"/>
        <v>47</v>
      </c>
      <c r="B53" s="109" t="str">
        <f>Scoresheet!B53</f>
        <v>OTU 47</v>
      </c>
      <c r="C53" s="66">
        <f>IF(Scoresheet!C53=0,0,Scoresheet!C53/(Scoresheet!C53+Scoresheet!D53))</f>
        <v>1</v>
      </c>
      <c r="D53" s="109">
        <f>IF(Scoresheet!D53=0,0,Scoresheet!D53/(Scoresheet!C53+Scoresheet!D53))</f>
        <v>0</v>
      </c>
      <c r="E53" s="66">
        <f>IF(Scoresheet!E53=0,0,Scoresheet!E53/(Scoresheet!E53+Scoresheet!F53))</f>
        <v>1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0.33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0.33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0.33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1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1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1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1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1</v>
      </c>
      <c r="AR53" s="66">
        <f t="shared" si="12"/>
        <v>1</v>
      </c>
      <c r="AS53" s="66">
        <f t="shared" si="13"/>
        <v>1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1</v>
      </c>
      <c r="BD53" s="66">
        <f t="shared" si="24"/>
        <v>1</v>
      </c>
      <c r="BE53" s="66">
        <f t="shared" si="25"/>
        <v>1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1</v>
      </c>
      <c r="BL53" s="66">
        <f t="shared" si="32"/>
        <v>0</v>
      </c>
      <c r="BM53" s="66">
        <f t="shared" si="33"/>
        <v>0</v>
      </c>
      <c r="BN53" s="66">
        <f t="shared" si="34"/>
        <v>1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1</v>
      </c>
      <c r="BT53" s="66">
        <f t="shared" si="40"/>
        <v>0</v>
      </c>
      <c r="BU53" s="66">
        <f t="shared" si="41"/>
        <v>1</v>
      </c>
      <c r="BV53" s="66">
        <f t="shared" si="42"/>
        <v>0</v>
      </c>
      <c r="BX53" s="66">
        <f t="shared" si="43"/>
        <v>1</v>
      </c>
      <c r="BY53" s="66">
        <f t="shared" si="45"/>
        <v>1</v>
      </c>
      <c r="BZ53" s="66">
        <f t="shared" si="46"/>
        <v>1</v>
      </c>
      <c r="CA53" s="66">
        <f t="shared" si="47"/>
        <v>1</v>
      </c>
      <c r="CB53" s="66">
        <f t="shared" si="48"/>
        <v>1</v>
      </c>
      <c r="CC53" s="66">
        <f t="shared" si="49"/>
        <v>1</v>
      </c>
      <c r="CD53" s="66">
        <f t="shared" si="50"/>
        <v>1</v>
      </c>
    </row>
    <row r="54" spans="1:82">
      <c r="A54" s="96">
        <f t="shared" si="11"/>
        <v>48</v>
      </c>
      <c r="B54" s="109" t="str">
        <f>Scoresheet!B54</f>
        <v>OTU 48</v>
      </c>
      <c r="C54" s="66">
        <f>IF(Scoresheet!C54=0,0,Scoresheet!C54/(Scoresheet!C54+Scoresheet!D54))</f>
        <v>1</v>
      </c>
      <c r="D54" s="109">
        <f>IF(Scoresheet!D54=0,0,Scoresheet!D54/(Scoresheet!C54+Scoresheet!D54))</f>
        <v>0</v>
      </c>
      <c r="E54" s="66">
        <f>IF(Scoresheet!E54=0,0,Scoresheet!E54/(Scoresheet!E54+Scoresheet!F54))</f>
        <v>1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0.5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0.5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0.5</v>
      </c>
      <c r="W54" s="109">
        <f>IF((Scoresheet!$Y54+Scoresheet!$Z54+Scoresheet!$AA54)=0,0,FLOOR(Scoresheet!AA54/(Scoresheet!$Y54+Scoresheet!$Z54+Scoresheet!$AA54),0.01))</f>
        <v>0.5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1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0.5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0.5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1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1</v>
      </c>
      <c r="AR54" s="66">
        <f t="shared" si="12"/>
        <v>1</v>
      </c>
      <c r="AS54" s="66">
        <f t="shared" si="13"/>
        <v>1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1</v>
      </c>
      <c r="BB54" s="66">
        <f t="shared" si="22"/>
        <v>1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1</v>
      </c>
      <c r="BK54" s="66">
        <f t="shared" si="31"/>
        <v>1</v>
      </c>
      <c r="BL54" s="66">
        <f t="shared" si="32"/>
        <v>0</v>
      </c>
      <c r="BM54" s="66">
        <f t="shared" si="33"/>
        <v>0</v>
      </c>
      <c r="BN54" s="66">
        <f t="shared" si="34"/>
        <v>1</v>
      </c>
      <c r="BO54" s="66">
        <f t="shared" si="35"/>
        <v>0</v>
      </c>
      <c r="BP54" s="66">
        <f t="shared" si="36"/>
        <v>1</v>
      </c>
      <c r="BQ54" s="66">
        <f t="shared" si="37"/>
        <v>1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1</v>
      </c>
      <c r="BV54" s="66">
        <f t="shared" si="42"/>
        <v>0</v>
      </c>
      <c r="BX54" s="66">
        <f t="shared" si="43"/>
        <v>1</v>
      </c>
      <c r="BY54" s="66">
        <f t="shared" si="45"/>
        <v>1</v>
      </c>
      <c r="BZ54" s="66">
        <f t="shared" si="46"/>
        <v>1</v>
      </c>
      <c r="CA54" s="66">
        <f t="shared" si="47"/>
        <v>1</v>
      </c>
      <c r="CB54" s="66">
        <f t="shared" si="48"/>
        <v>1</v>
      </c>
      <c r="CC54" s="66">
        <f t="shared" si="49"/>
        <v>1</v>
      </c>
      <c r="CD54" s="66">
        <f t="shared" si="50"/>
        <v>1</v>
      </c>
    </row>
    <row r="55" spans="1:82">
      <c r="A55" s="96">
        <f t="shared" si="11"/>
        <v>49</v>
      </c>
      <c r="B55" s="109" t="str">
        <f>Scoresheet!B55</f>
        <v>OTU 49</v>
      </c>
      <c r="C55" s="66">
        <f>IF(Scoresheet!C55=0,0,Scoresheet!C55/(Scoresheet!C55+Scoresheet!D55))</f>
        <v>1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0.5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1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0.33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0.33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0.33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1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1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0.5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0.5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1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1</v>
      </c>
      <c r="AR55" s="66">
        <f t="shared" si="12"/>
        <v>1</v>
      </c>
      <c r="AS55" s="66">
        <f t="shared" si="13"/>
        <v>0</v>
      </c>
      <c r="AT55" s="66">
        <f t="shared" si="14"/>
        <v>1</v>
      </c>
      <c r="AU55" s="66">
        <f t="shared" si="15"/>
        <v>0</v>
      </c>
      <c r="AV55" s="66">
        <f t="shared" si="16"/>
        <v>0</v>
      </c>
      <c r="AW55" s="66">
        <f t="shared" si="17"/>
        <v>1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1</v>
      </c>
      <c r="BD55" s="66">
        <f t="shared" si="24"/>
        <v>1</v>
      </c>
      <c r="BE55" s="66">
        <f t="shared" si="25"/>
        <v>1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1</v>
      </c>
      <c r="BL55" s="66">
        <f t="shared" si="32"/>
        <v>0</v>
      </c>
      <c r="BM55" s="66">
        <f t="shared" si="33"/>
        <v>0</v>
      </c>
      <c r="BN55" s="66">
        <f t="shared" si="34"/>
        <v>1</v>
      </c>
      <c r="BO55" s="66">
        <f t="shared" si="35"/>
        <v>0</v>
      </c>
      <c r="BP55" s="66">
        <f t="shared" si="36"/>
        <v>0</v>
      </c>
      <c r="BQ55" s="66">
        <f t="shared" si="37"/>
        <v>1</v>
      </c>
      <c r="BR55" s="66">
        <f t="shared" si="38"/>
        <v>1</v>
      </c>
      <c r="BS55" s="66">
        <f t="shared" si="39"/>
        <v>0</v>
      </c>
      <c r="BT55" s="66">
        <f t="shared" si="40"/>
        <v>0</v>
      </c>
      <c r="BU55" s="66">
        <f t="shared" si="41"/>
        <v>1</v>
      </c>
      <c r="BV55" s="66">
        <f t="shared" si="42"/>
        <v>0</v>
      </c>
      <c r="BX55" s="66">
        <f t="shared" si="43"/>
        <v>1</v>
      </c>
      <c r="BY55" s="66">
        <f t="shared" si="45"/>
        <v>1</v>
      </c>
      <c r="BZ55" s="66">
        <f t="shared" si="46"/>
        <v>1</v>
      </c>
      <c r="CA55" s="66">
        <f t="shared" si="47"/>
        <v>1</v>
      </c>
      <c r="CB55" s="66">
        <f t="shared" si="48"/>
        <v>1</v>
      </c>
      <c r="CC55" s="66">
        <f t="shared" si="49"/>
        <v>1</v>
      </c>
      <c r="CD55" s="66">
        <f t="shared" si="50"/>
        <v>1</v>
      </c>
    </row>
    <row r="56" spans="1:82">
      <c r="A56" s="96">
        <f t="shared" si="11"/>
        <v>50</v>
      </c>
      <c r="B56" s="109" t="str">
        <f>Scoresheet!B56</f>
        <v>OTU 50</v>
      </c>
      <c r="C56" s="66">
        <f>IF(Scoresheet!C56=0,0,Scoresheet!C56/(Scoresheet!C56+Scoresheet!D56))</f>
        <v>1</v>
      </c>
      <c r="D56" s="109">
        <f>IF(Scoresheet!D56=0,0,Scoresheet!D56/(Scoresheet!C56+Scoresheet!D56))</f>
        <v>0</v>
      </c>
      <c r="E56" s="66">
        <f>IF(Scoresheet!E56=0,0,Scoresheet!E56/(Scoresheet!E56+Scoresheet!F56))</f>
        <v>1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0.25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0.25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0.25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0.25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1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1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1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1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1</v>
      </c>
      <c r="AR56" s="66">
        <f t="shared" si="12"/>
        <v>1</v>
      </c>
      <c r="AS56" s="66">
        <f t="shared" si="13"/>
        <v>1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1</v>
      </c>
      <c r="BC56" s="66">
        <f t="shared" si="23"/>
        <v>1</v>
      </c>
      <c r="BD56" s="66">
        <f t="shared" si="24"/>
        <v>1</v>
      </c>
      <c r="BE56" s="66">
        <f t="shared" si="25"/>
        <v>1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1</v>
      </c>
      <c r="BL56" s="66">
        <f t="shared" si="32"/>
        <v>0</v>
      </c>
      <c r="BM56" s="66">
        <f t="shared" si="33"/>
        <v>0</v>
      </c>
      <c r="BN56" s="66">
        <f t="shared" si="34"/>
        <v>1</v>
      </c>
      <c r="BO56" s="66">
        <f t="shared" si="35"/>
        <v>0</v>
      </c>
      <c r="BP56" s="66">
        <f t="shared" si="36"/>
        <v>0</v>
      </c>
      <c r="BQ56" s="66">
        <f t="shared" si="37"/>
        <v>1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1</v>
      </c>
      <c r="BV56" s="66">
        <f t="shared" si="42"/>
        <v>0</v>
      </c>
      <c r="BX56" s="66">
        <f t="shared" si="43"/>
        <v>1</v>
      </c>
      <c r="BY56" s="66">
        <f t="shared" si="45"/>
        <v>1</v>
      </c>
      <c r="BZ56" s="66">
        <f t="shared" si="46"/>
        <v>1</v>
      </c>
      <c r="CA56" s="66">
        <f t="shared" si="47"/>
        <v>1</v>
      </c>
      <c r="CB56" s="66">
        <f t="shared" si="48"/>
        <v>1</v>
      </c>
      <c r="CC56" s="66">
        <f t="shared" si="49"/>
        <v>1</v>
      </c>
      <c r="CD56" s="66">
        <f t="shared" si="50"/>
        <v>1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50</v>
      </c>
      <c r="B108" s="118" t="s">
        <v>75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76</v>
      </c>
      <c r="AQ108" s="96" ph="1">
        <f t="shared" ref="AQ108:BV108" si="91">SUM(AQ7:AQ107)</f>
        <v>50</v>
      </c>
      <c r="AR108" s="96" ph="1">
        <f t="shared" si="91"/>
        <v>50</v>
      </c>
      <c r="AS108" s="96" ph="1">
        <f t="shared" si="91"/>
        <v>36</v>
      </c>
      <c r="AT108" s="96" ph="1">
        <f t="shared" si="91"/>
        <v>12</v>
      </c>
      <c r="AU108" s="96" ph="1">
        <f t="shared" si="91"/>
        <v>7</v>
      </c>
      <c r="AV108" s="96" ph="1">
        <f t="shared" si="91"/>
        <v>10</v>
      </c>
      <c r="AW108" s="96" ph="1">
        <f t="shared" si="91"/>
        <v>8</v>
      </c>
      <c r="AX108" s="96" ph="1">
        <f t="shared" si="91"/>
        <v>2</v>
      </c>
      <c r="AY108" s="96" ph="1">
        <f t="shared" si="91"/>
        <v>0</v>
      </c>
      <c r="AZ108" s="96" ph="1">
        <f t="shared" si="91"/>
        <v>0</v>
      </c>
      <c r="BA108" s="96" ph="1">
        <f t="shared" si="91"/>
        <v>5</v>
      </c>
      <c r="BB108" s="96" ph="1">
        <f t="shared" si="91"/>
        <v>9</v>
      </c>
      <c r="BC108" s="96" ph="1">
        <f t="shared" si="91"/>
        <v>30</v>
      </c>
      <c r="BD108" s="96" ph="1">
        <f t="shared" si="91"/>
        <v>36</v>
      </c>
      <c r="BE108" s="96" ph="1">
        <f t="shared" si="91"/>
        <v>32</v>
      </c>
      <c r="BF108" s="96" ph="1">
        <f t="shared" si="91"/>
        <v>17</v>
      </c>
      <c r="BG108" s="96" ph="1">
        <f t="shared" si="91"/>
        <v>10</v>
      </c>
      <c r="BH108" s="96" ph="1">
        <f t="shared" si="91"/>
        <v>1</v>
      </c>
      <c r="BI108" s="96" ph="1">
        <f t="shared" si="91"/>
        <v>4</v>
      </c>
      <c r="BJ108" s="96" ph="1">
        <f t="shared" si="91"/>
        <v>6</v>
      </c>
      <c r="BK108" s="96" ph="1">
        <f t="shared" si="91"/>
        <v>47</v>
      </c>
      <c r="BL108" s="96" ph="1">
        <f t="shared" si="91"/>
        <v>3</v>
      </c>
      <c r="BM108" s="96" ph="1">
        <f t="shared" si="91"/>
        <v>3</v>
      </c>
      <c r="BN108" s="96" ph="1">
        <f t="shared" si="91"/>
        <v>47</v>
      </c>
      <c r="BO108" s="96" ph="1">
        <f t="shared" si="91"/>
        <v>0</v>
      </c>
      <c r="BP108" s="96" ph="1">
        <f t="shared" si="91"/>
        <v>12</v>
      </c>
      <c r="BQ108" s="96" ph="1">
        <f t="shared" si="91"/>
        <v>32</v>
      </c>
      <c r="BR108" s="96" ph="1">
        <f t="shared" si="91"/>
        <v>28</v>
      </c>
      <c r="BS108" s="96" ph="1">
        <f t="shared" si="91"/>
        <v>9</v>
      </c>
      <c r="BT108" s="96" ph="1">
        <f t="shared" si="91"/>
        <v>10</v>
      </c>
      <c r="BU108" s="96" ph="1">
        <f t="shared" si="91"/>
        <v>48</v>
      </c>
      <c r="BV108" s="96" ph="1">
        <f t="shared" si="91"/>
        <v>5</v>
      </c>
      <c r="BW108" s="117" t="s">
        <v>76</v>
      </c>
      <c r="BX108" s="117" ph="1">
        <f>SUM(BX7:BX107)</f>
        <v>50</v>
      </c>
      <c r="BY108" s="117" ph="1">
        <f t="shared" ref="BY108:CD108" si="92">SUM(BY7:BY107)</f>
        <v>50</v>
      </c>
      <c r="BZ108" s="117" ph="1">
        <f t="shared" si="92"/>
        <v>50</v>
      </c>
      <c r="CA108" s="117" ph="1">
        <f t="shared" si="92"/>
        <v>50</v>
      </c>
      <c r="CB108" s="117" ph="1">
        <f t="shared" si="92"/>
        <v>50</v>
      </c>
      <c r="CC108" s="117" ph="1">
        <f t="shared" si="92"/>
        <v>50</v>
      </c>
      <c r="CD108" s="117" ph="1">
        <f t="shared" si="92"/>
        <v>50</v>
      </c>
    </row>
    <row r="109" spans="1:82">
      <c r="A109" s="96"/>
      <c r="B109" s="118" t="s">
        <v>77</v>
      </c>
      <c r="C109" s="117"/>
      <c r="D109" s="123">
        <f>SUM(D7:D107)</f>
        <v>1.5</v>
      </c>
      <c r="E109" s="97">
        <f t="shared" ref="E109:AH109" si="93">SUM(E7:E107)</f>
        <v>35.5</v>
      </c>
      <c r="F109" s="97">
        <f>SUM(F7:F107)</f>
        <v>6.5</v>
      </c>
      <c r="G109" s="97">
        <f t="shared" si="93"/>
        <v>3.5</v>
      </c>
      <c r="H109" s="97">
        <f t="shared" si="93"/>
        <v>7.5</v>
      </c>
      <c r="I109" s="97">
        <f t="shared" si="93"/>
        <v>6</v>
      </c>
      <c r="J109" s="123">
        <f t="shared" si="93"/>
        <v>1</v>
      </c>
      <c r="K109" s="97">
        <f t="shared" si="93"/>
        <v>0</v>
      </c>
      <c r="L109" s="97">
        <f t="shared" si="93"/>
        <v>0</v>
      </c>
      <c r="M109" s="97">
        <f t="shared" si="93"/>
        <v>1.9900000000000002</v>
      </c>
      <c r="N109" s="97">
        <f t="shared" si="93"/>
        <v>3.4000000000000004</v>
      </c>
      <c r="O109" s="97">
        <f t="shared" si="93"/>
        <v>11.43</v>
      </c>
      <c r="P109" s="97">
        <f t="shared" si="93"/>
        <v>13.01</v>
      </c>
      <c r="Q109" s="97">
        <f t="shared" si="93"/>
        <v>10.84</v>
      </c>
      <c r="R109" s="97">
        <f t="shared" si="93"/>
        <v>5.4600000000000009</v>
      </c>
      <c r="S109" s="123">
        <f t="shared" si="93"/>
        <v>3.6400000000000006</v>
      </c>
      <c r="T109" s="97">
        <f t="shared" si="93"/>
        <v>1</v>
      </c>
      <c r="U109" s="97">
        <f t="shared" si="93"/>
        <v>2.33</v>
      </c>
      <c r="V109" s="97">
        <f t="shared" si="93"/>
        <v>3.33</v>
      </c>
      <c r="W109" s="123">
        <f t="shared" si="93"/>
        <v>44.33</v>
      </c>
      <c r="X109" s="97">
        <f t="shared" si="93"/>
        <v>2.5</v>
      </c>
      <c r="Y109" s="97">
        <f t="shared" si="93"/>
        <v>1.5</v>
      </c>
      <c r="Z109" s="123">
        <f t="shared" si="93"/>
        <v>46</v>
      </c>
      <c r="AA109" s="97">
        <f t="shared" si="93"/>
        <v>0</v>
      </c>
      <c r="AB109" s="97">
        <f t="shared" si="93"/>
        <v>7.75</v>
      </c>
      <c r="AC109" s="97">
        <f t="shared" si="93"/>
        <v>18.579999999999998</v>
      </c>
      <c r="AD109" s="97">
        <f t="shared" si="93"/>
        <v>17.079999999999998</v>
      </c>
      <c r="AE109" s="123">
        <f t="shared" si="93"/>
        <v>6.58</v>
      </c>
      <c r="AF109" s="97">
        <f t="shared" si="93"/>
        <v>5.5</v>
      </c>
      <c r="AG109" s="97">
        <f t="shared" si="93"/>
        <v>41.5</v>
      </c>
      <c r="AH109" s="123">
        <f t="shared" si="93"/>
        <v>3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78</v>
      </c>
      <c r="C110" s="117"/>
      <c r="D110" s="123">
        <f>AR108</f>
        <v>50</v>
      </c>
      <c r="E110" s="97">
        <f>BY108</f>
        <v>50</v>
      </c>
      <c r="F110" s="97">
        <f>BY108</f>
        <v>50</v>
      </c>
      <c r="G110" s="97">
        <f>BY108</f>
        <v>50</v>
      </c>
      <c r="H110" s="97">
        <f>BY108</f>
        <v>50</v>
      </c>
      <c r="I110" s="97">
        <f>BY108</f>
        <v>50</v>
      </c>
      <c r="J110" s="123">
        <f>BY108</f>
        <v>50</v>
      </c>
      <c r="K110" s="98">
        <f>BZ108</f>
        <v>50</v>
      </c>
      <c r="L110" s="98">
        <f>BZ108</f>
        <v>50</v>
      </c>
      <c r="M110" s="98">
        <f>BZ108</f>
        <v>50</v>
      </c>
      <c r="N110" s="98">
        <f>BZ108</f>
        <v>50</v>
      </c>
      <c r="O110" s="98">
        <f>BZ108</f>
        <v>50</v>
      </c>
      <c r="P110" s="98">
        <f>BZ108</f>
        <v>50</v>
      </c>
      <c r="Q110" s="98">
        <f>BZ108</f>
        <v>50</v>
      </c>
      <c r="R110" s="98">
        <f>BZ108</f>
        <v>50</v>
      </c>
      <c r="S110" s="119">
        <f>BZ108</f>
        <v>50</v>
      </c>
      <c r="T110" s="99">
        <f>CA108</f>
        <v>50</v>
      </c>
      <c r="U110" s="99">
        <f>CA108</f>
        <v>50</v>
      </c>
      <c r="V110" s="99">
        <f>CA108</f>
        <v>50</v>
      </c>
      <c r="W110" s="120">
        <f>CA108</f>
        <v>50</v>
      </c>
      <c r="X110" s="117">
        <f>CB108</f>
        <v>50</v>
      </c>
      <c r="Y110" s="117">
        <f>CB108</f>
        <v>50</v>
      </c>
      <c r="Z110" s="118">
        <f>CB108</f>
        <v>50</v>
      </c>
      <c r="AA110" s="101">
        <f>CC108</f>
        <v>50</v>
      </c>
      <c r="AB110" s="101">
        <f>CC108</f>
        <v>50</v>
      </c>
      <c r="AC110" s="101">
        <f>CC108</f>
        <v>50</v>
      </c>
      <c r="AD110" s="101">
        <f>CC108</f>
        <v>50</v>
      </c>
      <c r="AE110" s="121">
        <f>CC108</f>
        <v>50</v>
      </c>
      <c r="AF110" s="95">
        <f>CD108</f>
        <v>50</v>
      </c>
      <c r="AG110" s="95">
        <f>CD108</f>
        <v>50</v>
      </c>
      <c r="AH110" s="122">
        <f>CD108</f>
        <v>50</v>
      </c>
      <c r="AI110" s="95"/>
      <c r="AJ110" s="95"/>
      <c r="AK110" s="95"/>
      <c r="AL110" s="95"/>
      <c r="AM110" s="95"/>
      <c r="AN110" s="95"/>
      <c r="AP110" s="66" t="s">
        <v>90</v>
      </c>
      <c r="AQ110" s="66">
        <f>SUM(BX108:CD108)</f>
        <v>350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92</v>
      </c>
      <c r="AQ111" s="66">
        <f>AQ108*7-SUM(BX108:CD108)</f>
        <v>0</v>
      </c>
    </row>
    <row r="112" spans="1:82">
      <c r="A112" s="96"/>
      <c r="B112" s="96" t="s">
        <v>79</v>
      </c>
      <c r="C112" s="96"/>
      <c r="D112" s="59">
        <f>(D109/AR108)*100</f>
        <v>3</v>
      </c>
      <c r="E112" s="59">
        <f>(E109/BY108)*100</f>
        <v>71</v>
      </c>
      <c r="F112" s="59">
        <f>(F109/BY108)*100</f>
        <v>13</v>
      </c>
      <c r="G112" s="59">
        <f>(G109/BY108)*100</f>
        <v>7.0000000000000009</v>
      </c>
      <c r="H112" s="59">
        <f>(H109/BY108)*100</f>
        <v>15</v>
      </c>
      <c r="I112" s="59">
        <f>(I109/BY108)*100</f>
        <v>12</v>
      </c>
      <c r="J112" s="59">
        <f>(J109/BY108)*100</f>
        <v>2</v>
      </c>
      <c r="K112" s="59">
        <f>(K109/BZ108)*100</f>
        <v>0</v>
      </c>
      <c r="L112" s="59">
        <f>(L109/BZ108)*100</f>
        <v>0</v>
      </c>
      <c r="M112" s="59">
        <f>(M109/BZ108)*100</f>
        <v>3.9800000000000004</v>
      </c>
      <c r="N112" s="59">
        <f>(N109/BZ108)*100</f>
        <v>6.8000000000000007</v>
      </c>
      <c r="O112" s="59">
        <f>(O109/BZ108)*100</f>
        <v>22.86</v>
      </c>
      <c r="P112" s="59">
        <f>(P109/BZ108)*100</f>
        <v>26.02</v>
      </c>
      <c r="Q112" s="59">
        <f>(Q109/BZ108)*100</f>
        <v>21.68</v>
      </c>
      <c r="R112" s="59">
        <f>(R109/BZ108)*100</f>
        <v>10.920000000000002</v>
      </c>
      <c r="S112" s="59">
        <f>(S109/BZ108)*100</f>
        <v>7.280000000000002</v>
      </c>
      <c r="T112" s="59">
        <f>(T109/CA108)*100</f>
        <v>2</v>
      </c>
      <c r="U112" s="59">
        <f>(U109/CA108)*100</f>
        <v>4.66</v>
      </c>
      <c r="V112" s="59">
        <f>(V109/CA108)*100</f>
        <v>6.660000000000001</v>
      </c>
      <c r="W112" s="59">
        <f>(W109/CA108)*100</f>
        <v>88.66</v>
      </c>
      <c r="X112" s="59">
        <f>(X109/CB108)*100</f>
        <v>5</v>
      </c>
      <c r="Y112" s="59">
        <f>(Y109/CB108)*100</f>
        <v>3</v>
      </c>
      <c r="Z112" s="59">
        <f>(Z109/CB108)*100</f>
        <v>92</v>
      </c>
      <c r="AA112" s="59">
        <f>(AA109/CC108)*100</f>
        <v>0</v>
      </c>
      <c r="AB112" s="59">
        <f>(AB109/CC108)*100</f>
        <v>15.5</v>
      </c>
      <c r="AC112" s="59">
        <f>(AC109/CC108)*100</f>
        <v>37.159999999999997</v>
      </c>
      <c r="AD112" s="59">
        <f>(AD109/CC108)*100</f>
        <v>34.159999999999997</v>
      </c>
      <c r="AE112" s="59">
        <f>(AE109/CC108)*100</f>
        <v>13.16</v>
      </c>
      <c r="AF112" s="59">
        <f>(AF109/CD108)*100</f>
        <v>11</v>
      </c>
      <c r="AG112" s="59">
        <f>(AG109/CD108)*100</f>
        <v>83</v>
      </c>
      <c r="AH112" s="59">
        <f>(AH109/CD108)*100</f>
        <v>6</v>
      </c>
      <c r="AP112" s="66" t="s">
        <v>91</v>
      </c>
      <c r="AQ112" s="66">
        <f>AQ108*7</f>
        <v>350</v>
      </c>
    </row>
    <row r="114" spans="42:43">
      <c r="AP114" s="66" t="s">
        <v>93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2012-05-15T06:51:46Z</dcterms:modified>
</cp:coreProperties>
</file>